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put" sheetId="1" r:id="rId4"/>
    <sheet state="visible" name="allocazione costi aile attività" sheetId="2" r:id="rId5"/>
    <sheet state="visible" name="ribaltamento attività ai prod." sheetId="3" r:id="rId6"/>
    <sheet state="visible" name="costo prodotti" sheetId="4" r:id="rId7"/>
    <sheet state="visible" name="bill of activities" sheetId="5" r:id="rId8"/>
    <sheet state="visible" name="costo per gerarchia di attività" sheetId="6" r:id="rId9"/>
  </sheets>
  <definedNames/>
  <calcPr/>
  <extLst>
    <ext uri="GoogleSheetsCustomDataVersion2">
      <go:sheetsCustomData xmlns:go="http://customooxmlschemas.google.com/" r:id="rId10" roundtripDataChecksum="xgmzOrAgLBAaRGWhEeUEH8Bl8Gc1VHqSL3DdrAKQO1U="/>
    </ext>
  </extLst>
</workbook>
</file>

<file path=xl/sharedStrings.xml><?xml version="1.0" encoding="utf-8"?>
<sst xmlns="http://schemas.openxmlformats.org/spreadsheetml/2006/main" count="131" uniqueCount="63">
  <si>
    <t>Voce di costo</t>
  </si>
  <si>
    <t>Importo</t>
  </si>
  <si>
    <t>Criteri di allocazione</t>
  </si>
  <si>
    <t>Costi diretti</t>
  </si>
  <si>
    <t>Materie prime dirette</t>
  </si>
  <si>
    <t>Diretti sui prodotti</t>
  </si>
  <si>
    <t>Lavoro diretto</t>
  </si>
  <si>
    <t>Costi indiretti</t>
  </si>
  <si>
    <t>Salari e stipendi al personale indiretto</t>
  </si>
  <si>
    <t>Ore dedicate</t>
  </si>
  <si>
    <t>Riscaldamento ed illuminazione</t>
  </si>
  <si>
    <t>Metri quadrati occupati</t>
  </si>
  <si>
    <t>Affitto locali</t>
  </si>
  <si>
    <t>Ammortamento attrezzature</t>
  </si>
  <si>
    <t>Ore macchina</t>
  </si>
  <si>
    <t>Vigilanza e pulizia</t>
  </si>
  <si>
    <t>n. stanze</t>
  </si>
  <si>
    <t>Energia impianti</t>
  </si>
  <si>
    <t>Diretti sui prodotti (ore macchina)</t>
  </si>
  <si>
    <t>Voci di costo/attività</t>
  </si>
  <si>
    <t>Controllo qualità</t>
  </si>
  <si>
    <t>Movimentazione materiali</t>
  </si>
  <si>
    <t>Set up</t>
  </si>
  <si>
    <t>Approvvigionamento</t>
  </si>
  <si>
    <t>Specifiche di produzione</t>
  </si>
  <si>
    <t>Totale</t>
  </si>
  <si>
    <t>Riscaldamento e illuminazione</t>
  </si>
  <si>
    <t>Attività</t>
  </si>
  <si>
    <t>Cost driver</t>
  </si>
  <si>
    <t>n. ispezioni</t>
  </si>
  <si>
    <t>n. movimentazione di materiali</t>
  </si>
  <si>
    <t>n. set up</t>
  </si>
  <si>
    <t>n. ordini di acquisto</t>
  </si>
  <si>
    <t>n. specifiche di produzione</t>
  </si>
  <si>
    <t>Cost drivers/prodotti</t>
  </si>
  <si>
    <t>Dido</t>
  </si>
  <si>
    <t>Dado</t>
  </si>
  <si>
    <t>totale</t>
  </si>
  <si>
    <t>Volume di produzione</t>
  </si>
  <si>
    <t>ore macchina</t>
  </si>
  <si>
    <t>energia impianti</t>
  </si>
  <si>
    <t>costi indiretti</t>
  </si>
  <si>
    <t>costo unitario</t>
  </si>
  <si>
    <t>voci di costo</t>
  </si>
  <si>
    <t>totali</t>
  </si>
  <si>
    <t>unitari</t>
  </si>
  <si>
    <t>%</t>
  </si>
  <si>
    <t>materie prime</t>
  </si>
  <si>
    <t>lavoro diretto</t>
  </si>
  <si>
    <t>controllo qualità</t>
  </si>
  <si>
    <t>movimentazione materiali</t>
  </si>
  <si>
    <t>set up</t>
  </si>
  <si>
    <t>approvvigionamenti</t>
  </si>
  <si>
    <t>specifiche di produzione</t>
  </si>
  <si>
    <t>costi totali</t>
  </si>
  <si>
    <t>dido</t>
  </si>
  <si>
    <t>dado</t>
  </si>
  <si>
    <t xml:space="preserve">unitario </t>
  </si>
  <si>
    <t>Unità</t>
  </si>
  <si>
    <t>materie dirette</t>
  </si>
  <si>
    <t>Lotto</t>
  </si>
  <si>
    <t>Prodotto</t>
  </si>
  <si>
    <t>specifiche di prodotto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</si>
</sst>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16">
    <font>
      <sz val="11.0"/>
      <color theme="1"/>
      <name val="Calibri"/>
      <scheme val="minor"/>
    </font>
    <font>
      <b/>
      <sz val="12.0"/>
      <color theme="1"/>
      <name val="Times New Roman"/>
    </font>
    <font>
      <i/>
      <sz val="12.0"/>
      <color theme="1"/>
      <name val="Times New Roman"/>
    </font>
    <font>
      <sz val="12.0"/>
      <color theme="1"/>
      <name val="Times New Roman"/>
    </font>
    <font>
      <b/>
      <sz val="16.0"/>
      <color theme="1"/>
      <name val="Times New Roman"/>
    </font>
    <font>
      <sz val="16.0"/>
      <color theme="1"/>
      <name val="Times New Roman"/>
    </font>
    <font>
      <sz val="16.0"/>
      <color theme="1"/>
      <name val="Calibri"/>
    </font>
    <font>
      <b/>
      <sz val="20.0"/>
      <color theme="1"/>
      <name val="Times New Roman"/>
    </font>
    <font>
      <sz val="20.0"/>
      <color theme="1"/>
      <name val="Times New Roman"/>
    </font>
    <font>
      <sz val="20.0"/>
      <color theme="1"/>
      <name val="Calibri"/>
    </font>
    <font>
      <sz val="14.0"/>
      <color theme="1"/>
      <name val="Calibri"/>
    </font>
    <font/>
    <font>
      <b/>
      <sz val="14.0"/>
      <color theme="1"/>
      <name val="Calibri"/>
    </font>
    <font>
      <b/>
      <sz val="11.0"/>
      <color theme="1"/>
      <name val="Calibri"/>
    </font>
    <font>
      <i/>
      <sz val="14.0"/>
      <color theme="1"/>
      <name val="Calibri"/>
    </font>
    <font>
      <i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1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0" fontId="3" numFmtId="0" xfId="0" applyAlignment="1" applyBorder="1" applyFont="1">
      <alignment horizontal="right" shrinkToFit="0" vertical="top" wrapText="1"/>
    </xf>
    <xf borderId="4" fillId="0" fontId="3" numFmtId="0" xfId="0" applyAlignment="1" applyBorder="1" applyFont="1">
      <alignment shrinkToFit="0" vertical="top" wrapText="1"/>
    </xf>
    <xf borderId="3" fillId="0" fontId="3" numFmtId="0" xfId="0" applyAlignment="1" applyBorder="1" applyFont="1">
      <alignment shrinkToFit="0" vertical="top" wrapText="1"/>
    </xf>
    <xf borderId="4" fillId="0" fontId="3" numFmtId="3" xfId="0" applyAlignment="1" applyBorder="1" applyFont="1" applyNumberFormat="1">
      <alignment horizontal="right" shrinkToFit="0" vertical="top" wrapText="1"/>
    </xf>
    <xf borderId="3" fillId="0" fontId="1" numFmtId="0" xfId="0" applyAlignment="1" applyBorder="1" applyFont="1">
      <alignment shrinkToFit="0" vertical="top" wrapText="1"/>
    </xf>
    <xf borderId="4" fillId="0" fontId="3" numFmtId="3" xfId="0" applyAlignment="1" applyBorder="1" applyFont="1" applyNumberFormat="1">
      <alignment shrinkToFit="0" vertical="top" wrapText="1"/>
    </xf>
    <xf borderId="3" fillId="0" fontId="3" numFmtId="3" xfId="0" applyAlignment="1" applyBorder="1" applyFont="1" applyNumberFormat="1">
      <alignment shrinkToFit="0" vertical="top" wrapText="1"/>
    </xf>
    <xf borderId="1" fillId="0" fontId="4" numFmtId="0" xfId="0" applyAlignment="1" applyBorder="1" applyFont="1">
      <alignment shrinkToFit="0" vertical="top" wrapText="1"/>
    </xf>
    <xf borderId="2" fillId="0" fontId="4" numFmtId="0" xfId="0" applyAlignment="1" applyBorder="1" applyFont="1">
      <alignment shrinkToFit="0" vertical="top" wrapText="1"/>
    </xf>
    <xf borderId="3" fillId="0" fontId="4" numFmtId="0" xfId="0" applyAlignment="1" applyBorder="1" applyFont="1">
      <alignment shrinkToFit="0" vertical="top" wrapText="1"/>
    </xf>
    <xf borderId="4" fillId="0" fontId="5" numFmtId="164" xfId="0" applyAlignment="1" applyBorder="1" applyFont="1" applyNumberFormat="1">
      <alignment shrinkToFit="0" vertical="top" wrapText="1"/>
    </xf>
    <xf borderId="5" fillId="0" fontId="5" numFmtId="164" xfId="0" applyAlignment="1" applyBorder="1" applyFont="1" applyNumberFormat="1">
      <alignment shrinkToFit="0" vertical="top" wrapText="1"/>
    </xf>
    <xf borderId="0" fillId="0" fontId="6" numFmtId="0" xfId="0" applyFont="1"/>
    <xf borderId="6" fillId="0" fontId="5" numFmtId="164" xfId="0" applyBorder="1" applyFont="1" applyNumberFormat="1"/>
    <xf borderId="6" fillId="0" fontId="7" numFmtId="0" xfId="0" applyAlignment="1" applyBorder="1" applyFont="1">
      <alignment shrinkToFit="0" vertical="top" wrapText="1"/>
    </xf>
    <xf borderId="6" fillId="0" fontId="7" numFmtId="0" xfId="0" applyAlignment="1" applyBorder="1" applyFont="1">
      <alignment horizontal="center" shrinkToFit="0" vertical="top" wrapText="1"/>
    </xf>
    <xf borderId="6" fillId="0" fontId="8" numFmtId="0" xfId="0" applyAlignment="1" applyBorder="1" applyFont="1">
      <alignment shrinkToFit="0" vertical="top" wrapText="1"/>
    </xf>
    <xf borderId="6" fillId="0" fontId="8" numFmtId="164" xfId="0" applyAlignment="1" applyBorder="1" applyFont="1" applyNumberFormat="1">
      <alignment shrinkToFit="0" vertical="top" wrapText="1"/>
    </xf>
    <xf borderId="6" fillId="0" fontId="9" numFmtId="0" xfId="0" applyBorder="1" applyFont="1"/>
    <xf borderId="6" fillId="0" fontId="8" numFmtId="164" xfId="0" applyBorder="1" applyFont="1" applyNumberFormat="1"/>
    <xf borderId="2" fillId="0" fontId="4" numFmtId="0" xfId="0" applyAlignment="1" applyBorder="1" applyFont="1">
      <alignment horizontal="center" shrinkToFit="0" vertical="top" wrapText="1"/>
    </xf>
    <xf borderId="3" fillId="0" fontId="5" numFmtId="0" xfId="0" applyAlignment="1" applyBorder="1" applyFont="1">
      <alignment shrinkToFit="0" vertical="top" wrapText="1"/>
    </xf>
    <xf borderId="4" fillId="0" fontId="5" numFmtId="3" xfId="0" applyAlignment="1" applyBorder="1" applyFont="1" applyNumberFormat="1">
      <alignment shrinkToFit="0" vertical="top" wrapText="1"/>
    </xf>
    <xf borderId="7" fillId="0" fontId="5" numFmtId="0" xfId="0" applyAlignment="1" applyBorder="1" applyFont="1">
      <alignment shrinkToFit="0" vertical="top" wrapText="1"/>
    </xf>
    <xf borderId="5" fillId="0" fontId="5" numFmtId="3" xfId="0" applyAlignment="1" applyBorder="1" applyFont="1" applyNumberFormat="1">
      <alignment shrinkToFit="0" vertical="top" wrapText="1"/>
    </xf>
    <xf borderId="6" fillId="0" fontId="5" numFmtId="0" xfId="0" applyAlignment="1" applyBorder="1" applyFont="1">
      <alignment shrinkToFit="0" vertical="top" wrapText="1"/>
    </xf>
    <xf borderId="6" fillId="0" fontId="5" numFmtId="2" xfId="0" applyBorder="1" applyFont="1" applyNumberFormat="1"/>
    <xf borderId="0" fillId="0" fontId="10" numFmtId="0" xfId="0" applyFont="1"/>
    <xf borderId="8" fillId="0" fontId="10" numFmtId="0" xfId="0" applyAlignment="1" applyBorder="1" applyFont="1">
      <alignment horizontal="center"/>
    </xf>
    <xf borderId="9" fillId="0" fontId="11" numFmtId="0" xfId="0" applyBorder="1" applyFont="1"/>
    <xf borderId="10" fillId="0" fontId="11" numFmtId="0" xfId="0" applyBorder="1" applyFont="1"/>
    <xf borderId="6" fillId="0" fontId="12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6" fillId="0" fontId="10" numFmtId="0" xfId="0" applyBorder="1" applyFont="1"/>
    <xf borderId="6" fillId="0" fontId="10" numFmtId="3" xfId="0" applyBorder="1" applyFont="1" applyNumberFormat="1"/>
    <xf borderId="6" fillId="0" fontId="10" numFmtId="4" xfId="0" applyBorder="1" applyFont="1" applyNumberFormat="1"/>
    <xf borderId="6" fillId="0" fontId="10" numFmtId="9" xfId="0" applyBorder="1" applyFont="1" applyNumberFormat="1"/>
    <xf borderId="6" fillId="0" fontId="12" numFmtId="0" xfId="0" applyBorder="1" applyFont="1"/>
    <xf borderId="8" fillId="0" fontId="12" numFmtId="0" xfId="0" applyAlignment="1" applyBorder="1" applyFont="1">
      <alignment horizontal="center"/>
    </xf>
    <xf borderId="6" fillId="0" fontId="10" numFmtId="0" xfId="0" applyAlignment="1" applyBorder="1" applyFont="1">
      <alignment horizontal="center"/>
    </xf>
    <xf borderId="8" fillId="0" fontId="10" numFmtId="3" xfId="0" applyBorder="1" applyFont="1" applyNumberFormat="1"/>
    <xf borderId="6" fillId="0" fontId="10" numFmtId="2" xfId="0" applyBorder="1" applyFont="1" applyNumberFormat="1"/>
    <xf borderId="6" fillId="0" fontId="14" numFmtId="0" xfId="0" applyBorder="1" applyFont="1"/>
    <xf borderId="6" fillId="0" fontId="14" numFmtId="3" xfId="0" applyBorder="1" applyFont="1" applyNumberFormat="1"/>
    <xf borderId="8" fillId="0" fontId="14" numFmtId="3" xfId="0" applyBorder="1" applyFont="1" applyNumberFormat="1"/>
    <xf borderId="6" fillId="0" fontId="14" numFmtId="9" xfId="0" applyBorder="1" applyFont="1" applyNumberFormat="1"/>
    <xf borderId="6" fillId="0" fontId="14" numFmtId="4" xfId="0" applyBorder="1" applyFont="1" applyNumberFormat="1"/>
    <xf borderId="0" fillId="0" fontId="15" numFmtId="0" xfId="0" applyFont="1"/>
    <xf borderId="8" fillId="0" fontId="10" numFmtId="0" xfId="0" applyBorder="1" applyFont="1"/>
    <xf borderId="6" fillId="0" fontId="10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7.14"/>
    <col customWidth="1" min="3" max="3" width="26.0"/>
    <col customWidth="1" min="4" max="4" width="14.29"/>
    <col customWidth="1" min="5" max="5" width="11.71"/>
    <col customWidth="1" min="6" max="6" width="15.14"/>
    <col customWidth="1" min="7" max="26" width="8.71"/>
  </cols>
  <sheetData>
    <row r="1">
      <c r="A1" s="1" t="s">
        <v>0</v>
      </c>
      <c r="B1" s="2" t="s">
        <v>1</v>
      </c>
      <c r="C1" s="2" t="s">
        <v>2</v>
      </c>
    </row>
    <row r="2">
      <c r="A2" s="3" t="s">
        <v>3</v>
      </c>
      <c r="B2" s="4"/>
      <c r="C2" s="5"/>
    </row>
    <row r="3">
      <c r="A3" s="6" t="s">
        <v>4</v>
      </c>
      <c r="B3" s="7">
        <v>1000000.0</v>
      </c>
      <c r="C3" s="5" t="s">
        <v>5</v>
      </c>
    </row>
    <row r="4">
      <c r="A4" s="6" t="s">
        <v>6</v>
      </c>
      <c r="B4" s="7">
        <v>500000.0</v>
      </c>
      <c r="C4" s="5" t="s">
        <v>5</v>
      </c>
    </row>
    <row r="5">
      <c r="A5" s="3" t="s">
        <v>7</v>
      </c>
      <c r="B5" s="4"/>
      <c r="C5" s="5"/>
    </row>
    <row r="6">
      <c r="A6" s="6" t="s">
        <v>8</v>
      </c>
      <c r="B6" s="7">
        <v>650000.0</v>
      </c>
      <c r="C6" s="5" t="s">
        <v>9</v>
      </c>
    </row>
    <row r="7">
      <c r="A7" s="6" t="s">
        <v>10</v>
      </c>
      <c r="B7" s="7">
        <v>131100.0</v>
      </c>
      <c r="C7" s="5" t="s">
        <v>11</v>
      </c>
    </row>
    <row r="8">
      <c r="A8" s="6" t="s">
        <v>12</v>
      </c>
      <c r="B8" s="7">
        <v>45600.0</v>
      </c>
      <c r="C8" s="5" t="s">
        <v>11</v>
      </c>
    </row>
    <row r="9">
      <c r="A9" s="6" t="s">
        <v>13</v>
      </c>
      <c r="B9" s="7">
        <v>384000.0</v>
      </c>
      <c r="C9" s="5" t="s">
        <v>14</v>
      </c>
    </row>
    <row r="10">
      <c r="A10" s="6" t="s">
        <v>15</v>
      </c>
      <c r="B10" s="7">
        <v>27000.0</v>
      </c>
      <c r="C10" s="5" t="s">
        <v>16</v>
      </c>
    </row>
    <row r="11">
      <c r="A11" s="6" t="s">
        <v>17</v>
      </c>
      <c r="B11" s="7">
        <v>160000.0</v>
      </c>
      <c r="C11" s="5" t="s">
        <v>18</v>
      </c>
    </row>
    <row r="12">
      <c r="A12" s="6"/>
      <c r="B12" s="7">
        <f>SUM(B6:B11)</f>
        <v>1397700</v>
      </c>
      <c r="C12" s="5"/>
    </row>
    <row r="14">
      <c r="A14" s="1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>
      <c r="A15" s="8" t="s">
        <v>8</v>
      </c>
      <c r="B15" s="5">
        <v>600.0</v>
      </c>
      <c r="C15" s="5">
        <v>900.0</v>
      </c>
      <c r="D15" s="9">
        <v>1500.0</v>
      </c>
      <c r="E15" s="9">
        <v>2500.0</v>
      </c>
      <c r="F15" s="9">
        <v>1000.0</v>
      </c>
      <c r="G15" s="9">
        <v>6500.0</v>
      </c>
    </row>
    <row r="16">
      <c r="A16" s="8" t="s">
        <v>26</v>
      </c>
      <c r="B16" s="5">
        <v>50.0</v>
      </c>
      <c r="C16" s="5">
        <v>250.0</v>
      </c>
      <c r="D16" s="5">
        <v>100.0</v>
      </c>
      <c r="E16" s="5">
        <v>90.0</v>
      </c>
      <c r="F16" s="5">
        <v>80.0</v>
      </c>
      <c r="G16" s="5">
        <v>570.0</v>
      </c>
    </row>
    <row r="17">
      <c r="A17" s="8" t="s">
        <v>12</v>
      </c>
      <c r="B17" s="5">
        <v>50.0</v>
      </c>
      <c r="C17" s="5">
        <v>250.0</v>
      </c>
      <c r="D17" s="5">
        <v>100.0</v>
      </c>
      <c r="E17" s="5">
        <v>90.0</v>
      </c>
      <c r="F17" s="5">
        <v>80.0</v>
      </c>
      <c r="G17" s="5">
        <v>570.0</v>
      </c>
    </row>
    <row r="18">
      <c r="A18" s="8" t="s">
        <v>13</v>
      </c>
      <c r="B18" s="5">
        <v>240.0</v>
      </c>
      <c r="C18" s="5">
        <v>680.0</v>
      </c>
      <c r="D18" s="5">
        <v>80.0</v>
      </c>
      <c r="E18" s="5">
        <v>350.0</v>
      </c>
      <c r="F18" s="5">
        <v>250.0</v>
      </c>
      <c r="G18" s="9">
        <v>1600.0</v>
      </c>
    </row>
    <row r="19">
      <c r="A19" s="8" t="s">
        <v>15</v>
      </c>
      <c r="B19" s="5">
        <v>1.0</v>
      </c>
      <c r="C19" s="5">
        <v>3.0</v>
      </c>
      <c r="D19" s="5">
        <v>1.0</v>
      </c>
      <c r="E19" s="5">
        <v>2.0</v>
      </c>
      <c r="F19" s="5">
        <v>2.0</v>
      </c>
      <c r="G19" s="5">
        <v>9.0</v>
      </c>
    </row>
    <row r="21" ht="15.75" customHeight="1">
      <c r="A21" s="1" t="s">
        <v>27</v>
      </c>
      <c r="B21" s="2" t="s">
        <v>28</v>
      </c>
    </row>
    <row r="22" ht="15.75" customHeight="1">
      <c r="A22" s="6" t="s">
        <v>20</v>
      </c>
      <c r="B22" s="5" t="s">
        <v>29</v>
      </c>
    </row>
    <row r="23" ht="15.75" customHeight="1">
      <c r="A23" s="6" t="s">
        <v>21</v>
      </c>
      <c r="B23" s="5" t="s">
        <v>30</v>
      </c>
    </row>
    <row r="24" ht="15.75" customHeight="1">
      <c r="A24" s="6" t="s">
        <v>22</v>
      </c>
      <c r="B24" s="5" t="s">
        <v>31</v>
      </c>
    </row>
    <row r="25" ht="15.75" customHeight="1">
      <c r="A25" s="6" t="s">
        <v>23</v>
      </c>
      <c r="B25" s="5" t="s">
        <v>32</v>
      </c>
    </row>
    <row r="26" ht="15.75" customHeight="1">
      <c r="A26" s="6" t="s">
        <v>24</v>
      </c>
      <c r="B26" s="5" t="s">
        <v>33</v>
      </c>
    </row>
    <row r="27" ht="15.75" customHeight="1"/>
    <row r="28" ht="15.75" customHeight="1">
      <c r="A28" s="1" t="s">
        <v>34</v>
      </c>
      <c r="B28" s="2" t="s">
        <v>35</v>
      </c>
      <c r="C28" s="2" t="s">
        <v>36</v>
      </c>
      <c r="D28" s="2" t="s">
        <v>25</v>
      </c>
    </row>
    <row r="29" ht="15.75" customHeight="1">
      <c r="A29" s="6" t="s">
        <v>29</v>
      </c>
      <c r="B29" s="9">
        <v>400.0</v>
      </c>
      <c r="C29" s="9">
        <v>350.0</v>
      </c>
      <c r="D29" s="9">
        <v>750.0</v>
      </c>
    </row>
    <row r="30" ht="15.75" customHeight="1">
      <c r="A30" s="6" t="s">
        <v>30</v>
      </c>
      <c r="B30" s="9">
        <v>800.0</v>
      </c>
      <c r="C30" s="9">
        <v>700.0</v>
      </c>
      <c r="D30" s="9">
        <v>1500.0</v>
      </c>
    </row>
    <row r="31" ht="15.75" customHeight="1">
      <c r="A31" s="6" t="s">
        <v>31</v>
      </c>
      <c r="B31" s="9">
        <v>15.0</v>
      </c>
      <c r="C31" s="9">
        <v>90.0</v>
      </c>
      <c r="D31" s="9">
        <v>105.0</v>
      </c>
    </row>
    <row r="32" ht="15.75" customHeight="1">
      <c r="A32" s="6" t="s">
        <v>32</v>
      </c>
      <c r="B32" s="9">
        <v>120.0</v>
      </c>
      <c r="C32" s="9">
        <v>230.0</v>
      </c>
      <c r="D32" s="9">
        <v>350.0</v>
      </c>
    </row>
    <row r="33" ht="15.75" customHeight="1">
      <c r="A33" s="6" t="s">
        <v>33</v>
      </c>
      <c r="B33" s="9">
        <v>50.0</v>
      </c>
      <c r="C33" s="9">
        <v>75.0</v>
      </c>
      <c r="D33" s="9">
        <v>125.0</v>
      </c>
    </row>
    <row r="34" ht="15.75" customHeight="1"/>
    <row r="35" ht="15.75" customHeight="1">
      <c r="A35" s="6"/>
      <c r="B35" s="9" t="s">
        <v>35</v>
      </c>
      <c r="C35" s="9" t="s">
        <v>36</v>
      </c>
      <c r="D35" s="6" t="s">
        <v>37</v>
      </c>
    </row>
    <row r="36" ht="15.75" customHeight="1">
      <c r="A36" s="6" t="s">
        <v>4</v>
      </c>
      <c r="B36" s="9">
        <v>343000.0</v>
      </c>
      <c r="C36" s="9">
        <v>657000.0</v>
      </c>
      <c r="D36" s="10">
        <f t="shared" ref="D36:D39" si="1">SUM(B36:C36)</f>
        <v>1000000</v>
      </c>
    </row>
    <row r="37" ht="15.75" customHeight="1">
      <c r="A37" s="6" t="s">
        <v>6</v>
      </c>
      <c r="B37" s="9">
        <v>365500.0</v>
      </c>
      <c r="C37" s="9">
        <v>134500.0</v>
      </c>
      <c r="D37" s="10">
        <f t="shared" si="1"/>
        <v>500000</v>
      </c>
    </row>
    <row r="38" ht="15.75" customHeight="1">
      <c r="A38" s="6" t="s">
        <v>38</v>
      </c>
      <c r="B38" s="9">
        <v>120000.0</v>
      </c>
      <c r="C38" s="9">
        <v>72000.0</v>
      </c>
      <c r="D38" s="10">
        <f t="shared" si="1"/>
        <v>192000</v>
      </c>
    </row>
    <row r="39" ht="15.75" customHeight="1">
      <c r="A39" s="6" t="s">
        <v>39</v>
      </c>
      <c r="B39" s="9">
        <v>950.0</v>
      </c>
      <c r="C39" s="9">
        <v>650.0</v>
      </c>
      <c r="D39" s="10">
        <f t="shared" si="1"/>
        <v>1600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19.14"/>
    <col customWidth="1" min="3" max="3" width="18.57"/>
    <col customWidth="1" min="4" max="4" width="13.57"/>
    <col customWidth="1" min="5" max="5" width="16.29"/>
    <col customWidth="1" min="6" max="6" width="17.71"/>
    <col customWidth="1" min="7" max="7" width="15.86"/>
    <col customWidth="1" min="8" max="26" width="8.71"/>
  </cols>
  <sheetData>
    <row r="1">
      <c r="A1" s="11" t="s">
        <v>19</v>
      </c>
      <c r="B1" s="12" t="s">
        <v>20</v>
      </c>
      <c r="C1" s="12" t="s">
        <v>21</v>
      </c>
      <c r="D1" s="12" t="s">
        <v>22</v>
      </c>
      <c r="E1" s="12" t="s">
        <v>23</v>
      </c>
      <c r="F1" s="12" t="s">
        <v>24</v>
      </c>
      <c r="G1" s="12" t="s">
        <v>25</v>
      </c>
    </row>
    <row r="2">
      <c r="A2" s="13" t="s">
        <v>8</v>
      </c>
      <c r="B2" s="14">
        <f>(input!$B$6/input!$G$15)*input!B15</f>
        <v>60000</v>
      </c>
      <c r="C2" s="14">
        <f>(input!$B$6/input!$G$15)*input!C15</f>
        <v>90000</v>
      </c>
      <c r="D2" s="14">
        <f>(input!$B$6/input!$G$15)*input!D15</f>
        <v>150000</v>
      </c>
      <c r="E2" s="14">
        <f>(input!$B$6/input!$G$15)*input!E15</f>
        <v>250000</v>
      </c>
      <c r="F2" s="14">
        <f>(input!$B$6/input!$G$15)*input!F15</f>
        <v>100000</v>
      </c>
      <c r="G2" s="14">
        <f t="shared" ref="G2:G6" si="1">SUM(B2:F2)</f>
        <v>650000</v>
      </c>
    </row>
    <row r="3">
      <c r="A3" s="13" t="s">
        <v>26</v>
      </c>
      <c r="B3" s="14">
        <f>(input!$B$7/input!$G$16)*input!B16</f>
        <v>11500</v>
      </c>
      <c r="C3" s="14">
        <f>(input!$B$7/input!$G$16)*input!C16</f>
        <v>57500</v>
      </c>
      <c r="D3" s="14">
        <f>(input!$B$7/input!$G$16)*input!D16</f>
        <v>23000</v>
      </c>
      <c r="E3" s="14">
        <f>(input!$B$7/input!$G$16)*input!E16</f>
        <v>20700</v>
      </c>
      <c r="F3" s="14">
        <f>(input!$B$7/input!$G$16)*input!F16</f>
        <v>18400</v>
      </c>
      <c r="G3" s="14">
        <f t="shared" si="1"/>
        <v>131100</v>
      </c>
    </row>
    <row r="4">
      <c r="A4" s="13" t="s">
        <v>12</v>
      </c>
      <c r="B4" s="14">
        <f>(input!$B$8/input!$G$17)*input!B17</f>
        <v>4000</v>
      </c>
      <c r="C4" s="14">
        <f>(input!$B$8/input!$G$17)*input!C17</f>
        <v>20000</v>
      </c>
      <c r="D4" s="14">
        <f>(input!$B$8/input!$G$17)*input!D17</f>
        <v>8000</v>
      </c>
      <c r="E4" s="14">
        <f>(input!$B$8/input!$G$17)*input!E17</f>
        <v>7200</v>
      </c>
      <c r="F4" s="14">
        <f>(input!$B$8/input!$G$17)*input!F17</f>
        <v>6400</v>
      </c>
      <c r="G4" s="14">
        <f t="shared" si="1"/>
        <v>45600</v>
      </c>
    </row>
    <row r="5">
      <c r="A5" s="13" t="s">
        <v>13</v>
      </c>
      <c r="B5" s="14">
        <f>(input!$B$9/input!$G$18)*input!B18</f>
        <v>57600</v>
      </c>
      <c r="C5" s="14">
        <f>(input!$B$9/input!$G$18)*input!C18</f>
        <v>163200</v>
      </c>
      <c r="D5" s="14">
        <f>(input!$B$9/input!$G$18)*input!D18</f>
        <v>19200</v>
      </c>
      <c r="E5" s="14">
        <f>(input!$B$9/input!$G$18)*input!E18</f>
        <v>84000</v>
      </c>
      <c r="F5" s="14">
        <f>(input!$B$9/input!$G$18)*input!F18</f>
        <v>60000</v>
      </c>
      <c r="G5" s="14">
        <f t="shared" si="1"/>
        <v>384000</v>
      </c>
    </row>
    <row r="6">
      <c r="A6" s="13" t="s">
        <v>15</v>
      </c>
      <c r="B6" s="15">
        <f>(input!$B$10/input!$G$19)*input!B19</f>
        <v>3000</v>
      </c>
      <c r="C6" s="15">
        <f>(input!$B$10/input!$G$19)*input!C19</f>
        <v>9000</v>
      </c>
      <c r="D6" s="15">
        <f>(input!$B$10/input!$G$19)*input!D19</f>
        <v>3000</v>
      </c>
      <c r="E6" s="15">
        <f>(input!$B$10/input!$G$19)*input!E19</f>
        <v>6000</v>
      </c>
      <c r="F6" s="15">
        <f>(input!$B$10/input!$G$19)*input!F19</f>
        <v>6000</v>
      </c>
      <c r="G6" s="15">
        <f t="shared" si="1"/>
        <v>27000</v>
      </c>
    </row>
    <row r="7">
      <c r="A7" s="16"/>
      <c r="B7" s="17">
        <f t="shared" ref="B7:G7" si="2">SUM(B2:B6)</f>
        <v>136100</v>
      </c>
      <c r="C7" s="17">
        <f t="shared" si="2"/>
        <v>339700</v>
      </c>
      <c r="D7" s="17">
        <f t="shared" si="2"/>
        <v>203200</v>
      </c>
      <c r="E7" s="17">
        <f t="shared" si="2"/>
        <v>367900</v>
      </c>
      <c r="F7" s="17">
        <f t="shared" si="2"/>
        <v>190800</v>
      </c>
      <c r="G7" s="17">
        <f t="shared" si="2"/>
        <v>1237700</v>
      </c>
    </row>
    <row r="8">
      <c r="A8" s="16"/>
      <c r="B8" s="16"/>
      <c r="C8" s="16"/>
      <c r="D8" s="16"/>
      <c r="E8" s="16"/>
      <c r="F8" s="16"/>
      <c r="G8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0"/>
    <col customWidth="1" min="2" max="3" width="17.29"/>
    <col customWidth="1" min="4" max="4" width="16.57"/>
    <col customWidth="1" min="5" max="26" width="8.71"/>
  </cols>
  <sheetData>
    <row r="1">
      <c r="A1" s="18" t="s">
        <v>34</v>
      </c>
      <c r="B1" s="19" t="s">
        <v>35</v>
      </c>
      <c r="C1" s="19" t="s">
        <v>36</v>
      </c>
      <c r="D1" s="19" t="s">
        <v>25</v>
      </c>
    </row>
    <row r="2">
      <c r="A2" s="20" t="s">
        <v>29</v>
      </c>
      <c r="B2" s="21">
        <f>('allocazione costi aile attività'!$B$7/input!$D$29)*input!B29</f>
        <v>72586.66667</v>
      </c>
      <c r="C2" s="21">
        <f>('allocazione costi aile attività'!$B$7/input!$D$29)*input!C29</f>
        <v>63513.33333</v>
      </c>
      <c r="D2" s="21">
        <f t="shared" ref="D2:D3" si="1">SUM(B2:C2)</f>
        <v>136100</v>
      </c>
    </row>
    <row r="3" ht="27.0" customHeight="1">
      <c r="A3" s="20" t="s">
        <v>30</v>
      </c>
      <c r="B3" s="21">
        <f>('allocazione costi aile attività'!$C$7/input!$D$30)*input!B30</f>
        <v>181173.3333</v>
      </c>
      <c r="C3" s="21">
        <f>('allocazione costi aile attività'!$C$7/input!$D$30)*input!C30</f>
        <v>158526.6667</v>
      </c>
      <c r="D3" s="21">
        <f t="shared" si="1"/>
        <v>339700</v>
      </c>
    </row>
    <row r="4">
      <c r="A4" s="20" t="s">
        <v>31</v>
      </c>
      <c r="B4" s="21">
        <f>('allocazione costi aile attività'!$D$7/input!$D$31)*input!B31</f>
        <v>29028.57143</v>
      </c>
      <c r="C4" s="21">
        <f>('allocazione costi aile attività'!$D$7/input!$D$31)*input!C31</f>
        <v>174171.4286</v>
      </c>
      <c r="D4" s="21">
        <f>SUM(D2:D3)</f>
        <v>475800</v>
      </c>
    </row>
    <row r="5">
      <c r="A5" s="20" t="s">
        <v>32</v>
      </c>
      <c r="B5" s="21">
        <f>('allocazione costi aile attività'!$E$7/input!$D$32)*input!B32</f>
        <v>126137.1429</v>
      </c>
      <c r="C5" s="21">
        <f>('allocazione costi aile attività'!$E$7/input!$D$32)*input!C32</f>
        <v>241762.8571</v>
      </c>
      <c r="D5" s="21">
        <f t="shared" ref="D5:D6" si="2">SUM(B5:C5)</f>
        <v>367900</v>
      </c>
    </row>
    <row r="6">
      <c r="A6" s="20" t="s">
        <v>33</v>
      </c>
      <c r="B6" s="21">
        <f>('allocazione costi aile attività'!$F$7/input!$D$33)*input!B33</f>
        <v>76320</v>
      </c>
      <c r="C6" s="21">
        <f>('allocazione costi aile attività'!$F$7/input!$D$33)*input!C33</f>
        <v>114480</v>
      </c>
      <c r="D6" s="21">
        <f t="shared" si="2"/>
        <v>190800</v>
      </c>
    </row>
    <row r="7">
      <c r="A7" s="22"/>
      <c r="B7" s="23">
        <f t="shared" ref="B7:C7" si="3">SUM(B2:B6)</f>
        <v>485245.7143</v>
      </c>
      <c r="C7" s="23">
        <f t="shared" si="3"/>
        <v>752454.2857</v>
      </c>
      <c r="D7" s="2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43"/>
    <col customWidth="1" min="2" max="3" width="13.71"/>
    <col customWidth="1" min="4" max="26" width="8.71"/>
  </cols>
  <sheetData>
    <row r="1">
      <c r="A1" s="11"/>
      <c r="B1" s="24" t="s">
        <v>35</v>
      </c>
      <c r="C1" s="24" t="s">
        <v>36</v>
      </c>
    </row>
    <row r="2">
      <c r="A2" s="25" t="s">
        <v>4</v>
      </c>
      <c r="B2" s="26">
        <v>343000.0</v>
      </c>
      <c r="C2" s="26">
        <v>657000.0</v>
      </c>
    </row>
    <row r="3">
      <c r="A3" s="25" t="s">
        <v>6</v>
      </c>
      <c r="B3" s="26">
        <v>365500.0</v>
      </c>
      <c r="C3" s="26">
        <v>134500.0</v>
      </c>
    </row>
    <row r="4">
      <c r="A4" s="25" t="s">
        <v>40</v>
      </c>
      <c r="B4" s="26">
        <f>input!B11/input!D39*input!B39</f>
        <v>95000</v>
      </c>
      <c r="C4" s="26">
        <f>input!B11/input!D39*input!C39</f>
        <v>65000</v>
      </c>
    </row>
    <row r="5">
      <c r="A5" s="25" t="s">
        <v>41</v>
      </c>
      <c r="B5" s="26">
        <f>'ribaltamento attività ai prod.'!B7</f>
        <v>485245.7143</v>
      </c>
      <c r="C5" s="26">
        <f>'ribaltamento attività ai prod.'!C7</f>
        <v>752454.2857</v>
      </c>
    </row>
    <row r="6">
      <c r="A6" s="25" t="s">
        <v>37</v>
      </c>
      <c r="B6" s="26">
        <f t="shared" ref="B6:C6" si="1">SUM(B2:B5)</f>
        <v>1288745.714</v>
      </c>
      <c r="C6" s="26">
        <f t="shared" si="1"/>
        <v>1608954.286</v>
      </c>
    </row>
    <row r="7">
      <c r="A7" s="27" t="s">
        <v>38</v>
      </c>
      <c r="B7" s="28">
        <v>120000.0</v>
      </c>
      <c r="C7" s="28">
        <v>72000.0</v>
      </c>
    </row>
    <row r="8">
      <c r="A8" s="29" t="s">
        <v>42</v>
      </c>
      <c r="B8" s="30">
        <f t="shared" ref="B8:C8" si="2">B6/B7</f>
        <v>10.73954762</v>
      </c>
      <c r="C8" s="30">
        <f t="shared" si="2"/>
        <v>22.3465873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12.71"/>
    <col customWidth="1" min="3" max="3" width="8.86"/>
    <col customWidth="1" min="4" max="4" width="7.57"/>
    <col customWidth="1" min="5" max="5" width="12.71"/>
    <col customWidth="1" min="6" max="6" width="8.86"/>
    <col customWidth="1" min="7" max="7" width="7.57"/>
    <col customWidth="1" min="8" max="26" width="8.71"/>
  </cols>
  <sheetData>
    <row r="1">
      <c r="A1" s="31"/>
      <c r="B1" s="32" t="s">
        <v>35</v>
      </c>
      <c r="C1" s="33"/>
      <c r="D1" s="34"/>
      <c r="E1" s="32" t="s">
        <v>36</v>
      </c>
      <c r="F1" s="33"/>
      <c r="G1" s="34"/>
    </row>
    <row r="2">
      <c r="A2" s="35" t="s">
        <v>43</v>
      </c>
      <c r="B2" s="35" t="s">
        <v>44</v>
      </c>
      <c r="C2" s="35" t="s">
        <v>45</v>
      </c>
      <c r="D2" s="35" t="s">
        <v>46</v>
      </c>
      <c r="E2" s="35" t="s">
        <v>44</v>
      </c>
      <c r="F2" s="35" t="s">
        <v>45</v>
      </c>
      <c r="G2" s="35" t="s">
        <v>46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37" t="s">
        <v>47</v>
      </c>
      <c r="B3" s="38">
        <f>'costo prodotti'!B2</f>
        <v>343000</v>
      </c>
      <c r="C3" s="39">
        <f>B3/'costo prodotti'!$B$7</f>
        <v>2.858333333</v>
      </c>
      <c r="D3" s="40">
        <f t="shared" ref="D3:D10" si="1">B3/$B$11</f>
        <v>0.2661502546</v>
      </c>
      <c r="E3" s="38">
        <f>'costo prodotti'!C2</f>
        <v>657000</v>
      </c>
      <c r="F3" s="39">
        <f>E3/'costo prodotti'!$C$7</f>
        <v>9.125</v>
      </c>
      <c r="G3" s="40">
        <f t="shared" ref="G3:G10" si="2">E3/$E$11</f>
        <v>0.4083397557</v>
      </c>
    </row>
    <row r="4">
      <c r="A4" s="37" t="s">
        <v>48</v>
      </c>
      <c r="B4" s="38">
        <f>'costo prodotti'!B3</f>
        <v>365500</v>
      </c>
      <c r="C4" s="39">
        <f>B4/'costo prodotti'!$B$7</f>
        <v>3.045833333</v>
      </c>
      <c r="D4" s="40">
        <f t="shared" si="1"/>
        <v>0.2836090906</v>
      </c>
      <c r="E4" s="38">
        <f>'costo prodotti'!C3</f>
        <v>134500</v>
      </c>
      <c r="F4" s="39">
        <f>E4/'costo prodotti'!$C$7</f>
        <v>1.868055556</v>
      </c>
      <c r="G4" s="40">
        <f t="shared" si="2"/>
        <v>0.08359466841</v>
      </c>
    </row>
    <row r="5">
      <c r="A5" s="37" t="s">
        <v>40</v>
      </c>
      <c r="B5" s="38">
        <f>'costo prodotti'!B4</f>
        <v>95000</v>
      </c>
      <c r="C5" s="39">
        <f>B5/'costo prodotti'!$B$7</f>
        <v>0.7916666667</v>
      </c>
      <c r="D5" s="40">
        <f t="shared" si="1"/>
        <v>0.0737150851</v>
      </c>
      <c r="E5" s="38">
        <f>'costo prodotti'!C4</f>
        <v>65000</v>
      </c>
      <c r="F5" s="39">
        <f>E5/'costo prodotti'!$C$7</f>
        <v>0.9027777778</v>
      </c>
      <c r="G5" s="40">
        <f t="shared" si="2"/>
        <v>0.04039891038</v>
      </c>
    </row>
    <row r="6">
      <c r="A6" s="37" t="s">
        <v>49</v>
      </c>
      <c r="B6" s="38">
        <f>'ribaltamento attività ai prod.'!B2</f>
        <v>72586.66667</v>
      </c>
      <c r="C6" s="39">
        <f>B6/'costo prodotti'!$B$7</f>
        <v>0.6048888889</v>
      </c>
      <c r="D6" s="40">
        <f t="shared" si="1"/>
        <v>0.056323498</v>
      </c>
      <c r="E6" s="38">
        <f>'ribaltamento attività ai prod.'!C2</f>
        <v>63513.33333</v>
      </c>
      <c r="F6" s="39">
        <f>E6/'costo prodotti'!$C$7</f>
        <v>0.8821296296</v>
      </c>
      <c r="G6" s="40">
        <f t="shared" si="2"/>
        <v>0.03947491479</v>
      </c>
    </row>
    <row r="7">
      <c r="A7" s="37" t="s">
        <v>50</v>
      </c>
      <c r="B7" s="38">
        <f>'ribaltamento attività ai prod.'!B3</f>
        <v>181173.3333</v>
      </c>
      <c r="C7" s="39">
        <f>B7/'costo prodotti'!$B$7</f>
        <v>1.509777778</v>
      </c>
      <c r="D7" s="40">
        <f t="shared" si="1"/>
        <v>0.1405811335</v>
      </c>
      <c r="E7" s="38">
        <f>'ribaltamento attività ai prod.'!C3</f>
        <v>158526.6667</v>
      </c>
      <c r="F7" s="39">
        <f>E7/'costo prodotti'!$C$7</f>
        <v>2.201759259</v>
      </c>
      <c r="G7" s="40">
        <f t="shared" si="2"/>
        <v>0.09852776308</v>
      </c>
    </row>
    <row r="8">
      <c r="A8" s="37" t="s">
        <v>51</v>
      </c>
      <c r="B8" s="38">
        <f>'ribaltamento attività ai prod.'!B4</f>
        <v>29028.57143</v>
      </c>
      <c r="C8" s="39">
        <f>B8/'costo prodotti'!$B$7</f>
        <v>0.2419047619</v>
      </c>
      <c r="D8" s="40">
        <f t="shared" si="1"/>
        <v>0.02252466961</v>
      </c>
      <c r="E8" s="38">
        <f>'ribaltamento attività ai prod.'!C4</f>
        <v>174171.4286</v>
      </c>
      <c r="F8" s="39">
        <f>E8/'costo prodotti'!$C$7</f>
        <v>2.419047619</v>
      </c>
      <c r="G8" s="40">
        <f t="shared" si="2"/>
        <v>0.1082513221</v>
      </c>
    </row>
    <row r="9">
      <c r="A9" s="37" t="s">
        <v>52</v>
      </c>
      <c r="B9" s="38">
        <f>'ribaltamento attività ai prod.'!B5</f>
        <v>126137.1429</v>
      </c>
      <c r="C9" s="39">
        <f>B9/'costo prodotti'!$B$7</f>
        <v>1.051142857</v>
      </c>
      <c r="D9" s="40">
        <f t="shared" si="1"/>
        <v>0.09787589705</v>
      </c>
      <c r="E9" s="38">
        <f>'ribaltamento attività ai prod.'!C5</f>
        <v>241762.8571</v>
      </c>
      <c r="F9" s="39">
        <f>E9/'costo prodotti'!$C$7</f>
        <v>3.35781746</v>
      </c>
      <c r="G9" s="40">
        <f t="shared" si="2"/>
        <v>0.1502608615</v>
      </c>
    </row>
    <row r="10">
      <c r="A10" s="37" t="s">
        <v>53</v>
      </c>
      <c r="B10" s="38">
        <f>'ribaltamento attività ai prod.'!B6</f>
        <v>76320</v>
      </c>
      <c r="C10" s="39">
        <f>B10/'costo prodotti'!$B$7</f>
        <v>0.636</v>
      </c>
      <c r="D10" s="40">
        <f t="shared" si="1"/>
        <v>0.05922037152</v>
      </c>
      <c r="E10" s="38">
        <f>'ribaltamento attività ai prod.'!C6</f>
        <v>114480</v>
      </c>
      <c r="F10" s="39">
        <f>E10/'costo prodotti'!$C$7</f>
        <v>1.59</v>
      </c>
      <c r="G10" s="40">
        <f t="shared" si="2"/>
        <v>0.07115180401</v>
      </c>
    </row>
    <row r="11">
      <c r="A11" s="31"/>
      <c r="B11" s="38">
        <f>SUM(B3:B10)</f>
        <v>1288745.714</v>
      </c>
      <c r="C11" s="37"/>
      <c r="D11" s="40">
        <f t="shared" ref="D11:E11" si="3">SUM(D3:D10)</f>
        <v>1</v>
      </c>
      <c r="E11" s="38">
        <f t="shared" si="3"/>
        <v>1608954.286</v>
      </c>
      <c r="F11" s="37"/>
      <c r="G11" s="40">
        <f>SUM(G3:G10)</f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D1"/>
    <mergeCell ref="E1:G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3" width="13.57"/>
    <col customWidth="1" min="4" max="4" width="10.43"/>
    <col customWidth="1" min="5" max="5" width="8.43"/>
    <col customWidth="1" min="6" max="6" width="13.57"/>
    <col customWidth="1" min="7" max="7" width="10.43"/>
    <col customWidth="1" min="8" max="8" width="8.43"/>
    <col customWidth="1" min="9" max="26" width="8.71"/>
  </cols>
  <sheetData>
    <row r="1">
      <c r="A1" s="37"/>
      <c r="B1" s="41" t="s">
        <v>54</v>
      </c>
      <c r="C1" s="42" t="s">
        <v>55</v>
      </c>
      <c r="D1" s="33"/>
      <c r="E1" s="34"/>
      <c r="F1" s="42" t="s">
        <v>56</v>
      </c>
      <c r="G1" s="33"/>
      <c r="H1" s="34"/>
    </row>
    <row r="2">
      <c r="A2" s="37"/>
      <c r="B2" s="37"/>
      <c r="C2" s="43" t="s">
        <v>37</v>
      </c>
      <c r="D2" s="43" t="s">
        <v>57</v>
      </c>
      <c r="E2" s="43" t="s">
        <v>46</v>
      </c>
      <c r="F2" s="43" t="s">
        <v>37</v>
      </c>
      <c r="G2" s="43" t="s">
        <v>57</v>
      </c>
      <c r="H2" s="43" t="s">
        <v>46</v>
      </c>
    </row>
    <row r="3">
      <c r="A3" s="41" t="s">
        <v>58</v>
      </c>
      <c r="B3" s="37"/>
      <c r="C3" s="37"/>
      <c r="D3" s="37"/>
      <c r="E3" s="37"/>
      <c r="F3" s="37"/>
      <c r="G3" s="39"/>
      <c r="H3" s="37"/>
    </row>
    <row r="4">
      <c r="A4" s="37" t="s">
        <v>59</v>
      </c>
      <c r="B4" s="38">
        <f>input!B3</f>
        <v>1000000</v>
      </c>
      <c r="C4" s="44">
        <f>'costo prodotti'!B2</f>
        <v>343000</v>
      </c>
      <c r="D4" s="45">
        <f>C4/'costo prodotti'!$B$7</f>
        <v>2.858333333</v>
      </c>
      <c r="E4" s="40">
        <f t="shared" ref="E4:E16" si="1">C4/$C$16</f>
        <v>0.2661502546</v>
      </c>
      <c r="F4" s="38">
        <f>'costo prodotti'!C2</f>
        <v>657000</v>
      </c>
      <c r="G4" s="39">
        <f>F4/'costo prodotti'!$C$7</f>
        <v>9.125</v>
      </c>
      <c r="H4" s="40">
        <f t="shared" ref="H4:H7" si="2">F4/$F$16</f>
        <v>0.4083397557</v>
      </c>
    </row>
    <row r="5">
      <c r="A5" s="37" t="s">
        <v>48</v>
      </c>
      <c r="B5" s="38">
        <f>input!B4</f>
        <v>500000</v>
      </c>
      <c r="C5" s="44">
        <f>'costo prodotti'!B3</f>
        <v>365500</v>
      </c>
      <c r="D5" s="45">
        <f>C5/'costo prodotti'!$B$7</f>
        <v>3.045833333</v>
      </c>
      <c r="E5" s="40">
        <f t="shared" si="1"/>
        <v>0.2836090906</v>
      </c>
      <c r="F5" s="38">
        <f>'costo prodotti'!C3</f>
        <v>134500</v>
      </c>
      <c r="G5" s="39">
        <f>F5/'costo prodotti'!$C$7</f>
        <v>1.868055556</v>
      </c>
      <c r="H5" s="40">
        <f t="shared" si="2"/>
        <v>0.08359466841</v>
      </c>
    </row>
    <row r="6">
      <c r="A6" s="37" t="s">
        <v>40</v>
      </c>
      <c r="B6" s="38">
        <f>input!B11</f>
        <v>160000</v>
      </c>
      <c r="C6" s="44">
        <f>'costo prodotti'!B4</f>
        <v>95000</v>
      </c>
      <c r="D6" s="45">
        <f>C6/'costo prodotti'!$B$7</f>
        <v>0.7916666667</v>
      </c>
      <c r="E6" s="40">
        <f t="shared" si="1"/>
        <v>0.0737150851</v>
      </c>
      <c r="F6" s="38">
        <f>'costo prodotti'!C4</f>
        <v>65000</v>
      </c>
      <c r="G6" s="39">
        <f>F6/'costo prodotti'!$C$7</f>
        <v>0.9027777778</v>
      </c>
      <c r="H6" s="40">
        <f t="shared" si="2"/>
        <v>0.04039891038</v>
      </c>
    </row>
    <row r="7">
      <c r="A7" s="46" t="s">
        <v>37</v>
      </c>
      <c r="B7" s="47">
        <f t="shared" ref="B7:D7" si="3">SUM(B4:B6)</f>
        <v>1660000</v>
      </c>
      <c r="C7" s="48">
        <f t="shared" si="3"/>
        <v>803500</v>
      </c>
      <c r="D7" s="47">
        <f t="shared" si="3"/>
        <v>6.695833333</v>
      </c>
      <c r="E7" s="49">
        <f t="shared" si="1"/>
        <v>0.6234744303</v>
      </c>
      <c r="F7" s="47">
        <f>SUM(F4:F6)</f>
        <v>856500</v>
      </c>
      <c r="G7" s="50">
        <f>F7/'costo prodotti'!$C$7</f>
        <v>11.89583333</v>
      </c>
      <c r="H7" s="49">
        <f t="shared" si="2"/>
        <v>0.5323333345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>
      <c r="A8" s="41" t="s">
        <v>60</v>
      </c>
      <c r="B8" s="37"/>
      <c r="C8" s="52"/>
      <c r="D8" s="45"/>
      <c r="E8" s="40">
        <f t="shared" si="1"/>
        <v>0</v>
      </c>
      <c r="F8" s="37"/>
      <c r="G8" s="39"/>
      <c r="H8" s="40"/>
    </row>
    <row r="9">
      <c r="A9" s="37" t="s">
        <v>49</v>
      </c>
      <c r="B9" s="38">
        <f>'ribaltamento attività ai prod.'!D2</f>
        <v>136100</v>
      </c>
      <c r="C9" s="44">
        <f>'ribaltamento attività ai prod.'!B2</f>
        <v>72586.66667</v>
      </c>
      <c r="D9" s="45">
        <f>C9/'costo prodotti'!$B$7</f>
        <v>0.6048888889</v>
      </c>
      <c r="E9" s="40">
        <f t="shared" si="1"/>
        <v>0.056323498</v>
      </c>
      <c r="F9" s="44">
        <f>'ribaltamento attività ai prod.'!C2</f>
        <v>63513.33333</v>
      </c>
      <c r="G9" s="39">
        <f>F9/'costo prodotti'!$C$7</f>
        <v>0.8821296296</v>
      </c>
      <c r="H9" s="40">
        <f t="shared" ref="H9:H13" si="4">F9/$F$16</f>
        <v>0.03947491479</v>
      </c>
    </row>
    <row r="10">
      <c r="A10" s="37" t="s">
        <v>50</v>
      </c>
      <c r="B10" s="38">
        <f>'ribaltamento attività ai prod.'!D3</f>
        <v>339700</v>
      </c>
      <c r="C10" s="44">
        <f>'ribaltamento attività ai prod.'!B3</f>
        <v>181173.3333</v>
      </c>
      <c r="D10" s="45">
        <f>C10/'costo prodotti'!$B$7</f>
        <v>1.509777778</v>
      </c>
      <c r="E10" s="40">
        <f t="shared" si="1"/>
        <v>0.1405811335</v>
      </c>
      <c r="F10" s="44">
        <f>'ribaltamento attività ai prod.'!C3</f>
        <v>158526.6667</v>
      </c>
      <c r="G10" s="39">
        <f>F10/'costo prodotti'!$C$7</f>
        <v>2.201759259</v>
      </c>
      <c r="H10" s="40">
        <f t="shared" si="4"/>
        <v>0.09852776308</v>
      </c>
    </row>
    <row r="11">
      <c r="A11" s="37" t="s">
        <v>51</v>
      </c>
      <c r="B11" s="38">
        <f>'ribaltamento attività ai prod.'!D4</f>
        <v>475800</v>
      </c>
      <c r="C11" s="44">
        <f>'ribaltamento attività ai prod.'!B4</f>
        <v>29028.57143</v>
      </c>
      <c r="D11" s="45">
        <f>C11/'costo prodotti'!$B$7</f>
        <v>0.2419047619</v>
      </c>
      <c r="E11" s="40">
        <f t="shared" si="1"/>
        <v>0.02252466961</v>
      </c>
      <c r="F11" s="44">
        <f>'ribaltamento attività ai prod.'!C4</f>
        <v>174171.4286</v>
      </c>
      <c r="G11" s="39">
        <f>F11/'costo prodotti'!$C$7</f>
        <v>2.419047619</v>
      </c>
      <c r="H11" s="40">
        <f t="shared" si="4"/>
        <v>0.1082513221</v>
      </c>
    </row>
    <row r="12">
      <c r="A12" s="37" t="s">
        <v>52</v>
      </c>
      <c r="B12" s="38">
        <f>'ribaltamento attività ai prod.'!D5</f>
        <v>367900</v>
      </c>
      <c r="C12" s="44">
        <f>'ribaltamento attività ai prod.'!B5</f>
        <v>126137.1429</v>
      </c>
      <c r="D12" s="45">
        <f>C12/'costo prodotti'!$B$7</f>
        <v>1.051142857</v>
      </c>
      <c r="E12" s="40">
        <f t="shared" si="1"/>
        <v>0.09787589705</v>
      </c>
      <c r="F12" s="44">
        <f>'ribaltamento attività ai prod.'!C5</f>
        <v>241762.8571</v>
      </c>
      <c r="G12" s="39">
        <f>F12/'costo prodotti'!$C$7</f>
        <v>3.35781746</v>
      </c>
      <c r="H12" s="40">
        <f t="shared" si="4"/>
        <v>0.1502608615</v>
      </c>
    </row>
    <row r="13">
      <c r="A13" s="46" t="s">
        <v>37</v>
      </c>
      <c r="B13" s="47">
        <f t="shared" ref="B13:D13" si="5">SUM(B9:B12)</f>
        <v>1319500</v>
      </c>
      <c r="C13" s="48">
        <f t="shared" si="5"/>
        <v>408925.7143</v>
      </c>
      <c r="D13" s="47">
        <f t="shared" si="5"/>
        <v>3.407714286</v>
      </c>
      <c r="E13" s="49">
        <f t="shared" si="1"/>
        <v>0.3173051982</v>
      </c>
      <c r="F13" s="48">
        <f>SUM(F9:F12)</f>
        <v>637974.2857</v>
      </c>
      <c r="G13" s="50">
        <f>F13/'costo prodotti'!$C$7</f>
        <v>8.860753968</v>
      </c>
      <c r="H13" s="49">
        <f t="shared" si="4"/>
        <v>0.3965148615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>
      <c r="A14" s="41" t="s">
        <v>61</v>
      </c>
      <c r="B14" s="38"/>
      <c r="C14" s="44"/>
      <c r="D14" s="45"/>
      <c r="E14" s="40">
        <f t="shared" si="1"/>
        <v>0</v>
      </c>
      <c r="F14" s="37"/>
      <c r="G14" s="39"/>
      <c r="H14" s="40"/>
    </row>
    <row r="15">
      <c r="A15" s="37" t="s">
        <v>62</v>
      </c>
      <c r="B15" s="38">
        <f>'ribaltamento attività ai prod.'!D6</f>
        <v>190800</v>
      </c>
      <c r="C15" s="44">
        <f>'ribaltamento attività ai prod.'!B6</f>
        <v>76320</v>
      </c>
      <c r="D15" s="45">
        <f>C15/'costo prodotti'!$B$7</f>
        <v>0.636</v>
      </c>
      <c r="E15" s="40">
        <f t="shared" si="1"/>
        <v>0.05922037152</v>
      </c>
      <c r="F15" s="53">
        <f>'ribaltamento attività ai prod.'!C6</f>
        <v>114480</v>
      </c>
      <c r="G15" s="39">
        <f>F15/'costo prodotti'!$C$7</f>
        <v>1.59</v>
      </c>
      <c r="H15" s="40">
        <f t="shared" ref="H15:H16" si="7">F15/$F$16</f>
        <v>0.07115180401</v>
      </c>
    </row>
    <row r="16">
      <c r="A16" s="46" t="s">
        <v>37</v>
      </c>
      <c r="B16" s="47">
        <f t="shared" ref="B16:D16" si="6">B7+B13+B15</f>
        <v>3170300</v>
      </c>
      <c r="C16" s="47">
        <f t="shared" si="6"/>
        <v>1288745.714</v>
      </c>
      <c r="D16" s="47">
        <f t="shared" si="6"/>
        <v>10.73954762</v>
      </c>
      <c r="E16" s="49">
        <f t="shared" si="1"/>
        <v>1</v>
      </c>
      <c r="F16" s="47">
        <f>F7+F13+F15</f>
        <v>1608954.286</v>
      </c>
      <c r="G16" s="50">
        <f>F16/'costo prodotti'!$C$7</f>
        <v>22.3465873</v>
      </c>
      <c r="H16" s="49">
        <f t="shared" si="7"/>
        <v>1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E1"/>
    <mergeCell ref="F1:H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2010-12-12T23:25:10Z</dcterms:created>
  <dc:creator/>
</cp:coreProperties>
</file>