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Foglio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/>
  <c r="C3"/>
  <c r="F28" l="1"/>
  <c r="G28"/>
  <c r="E28"/>
  <c r="G36"/>
  <c r="H36"/>
  <c r="F36"/>
  <c r="H33"/>
  <c r="H34"/>
  <c r="H35"/>
  <c r="H32"/>
  <c r="G33"/>
  <c r="G34"/>
  <c r="G35"/>
  <c r="G32"/>
  <c r="F33"/>
  <c r="F34"/>
  <c r="F35"/>
  <c r="F32"/>
  <c r="B35"/>
  <c r="B34"/>
  <c r="B33"/>
  <c r="B32"/>
  <c r="F18"/>
  <c r="F17"/>
  <c r="F21"/>
  <c r="F22" s="1"/>
  <c r="D22"/>
  <c r="E22"/>
  <c r="C22"/>
  <c r="F19"/>
  <c r="F20"/>
  <c r="F15"/>
  <c r="B10"/>
  <c r="G10" s="1"/>
  <c r="N2"/>
  <c r="N5"/>
  <c r="J5"/>
  <c r="K4"/>
  <c r="J4" s="1"/>
  <c r="G4"/>
  <c r="F4" s="1"/>
  <c r="G3"/>
  <c r="F3" s="1"/>
  <c r="F5" s="1"/>
  <c r="C4"/>
  <c r="B4" s="1"/>
  <c r="N6" l="1"/>
  <c r="B12" s="1"/>
  <c r="H10"/>
  <c r="F10"/>
  <c r="B5"/>
  <c r="B9" s="1"/>
  <c r="J6"/>
  <c r="B11" s="1"/>
  <c r="H9" l="1"/>
  <c r="G9"/>
  <c r="F9"/>
  <c r="G11"/>
  <c r="F11"/>
  <c r="H11"/>
  <c r="H12"/>
  <c r="F12"/>
  <c r="G12"/>
</calcChain>
</file>

<file path=xl/sharedStrings.xml><?xml version="1.0" encoding="utf-8"?>
<sst xmlns="http://schemas.openxmlformats.org/spreadsheetml/2006/main" count="63" uniqueCount="35">
  <si>
    <t>A1</t>
  </si>
  <si>
    <t>A2</t>
  </si>
  <si>
    <t>A3</t>
  </si>
  <si>
    <t>A4</t>
  </si>
  <si>
    <t>PERSONALE</t>
  </si>
  <si>
    <t>TRASFERTE</t>
  </si>
  <si>
    <t>SERVIZI TELEF</t>
  </si>
  <si>
    <t>CONSUL</t>
  </si>
  <si>
    <t>TEL</t>
  </si>
  <si>
    <t>FORMAZIONE</t>
  </si>
  <si>
    <t>RIMBORSI</t>
  </si>
  <si>
    <t>CONSL LEG</t>
  </si>
  <si>
    <t xml:space="preserve">TEL </t>
  </si>
  <si>
    <t>COST DRIVER</t>
  </si>
  <si>
    <t>PACCH A</t>
  </si>
  <si>
    <t>PACCH B</t>
  </si>
  <si>
    <t>PACCH C</t>
  </si>
  <si>
    <t>A</t>
  </si>
  <si>
    <t>B</t>
  </si>
  <si>
    <t>C</t>
  </si>
  <si>
    <t>COEFFICIENTE</t>
  </si>
  <si>
    <t xml:space="preserve">COSTI DIRETTI </t>
  </si>
  <si>
    <t xml:space="preserve">COSTI INDIRETTI </t>
  </si>
  <si>
    <t>TOT</t>
  </si>
  <si>
    <t>TOT (costo pacchetti)</t>
  </si>
  <si>
    <t xml:space="preserve">costo attività </t>
  </si>
  <si>
    <t>tot</t>
  </si>
  <si>
    <t xml:space="preserve">tot </t>
  </si>
  <si>
    <t>a1</t>
  </si>
  <si>
    <t>a2</t>
  </si>
  <si>
    <t>a3</t>
  </si>
  <si>
    <t>a4</t>
  </si>
  <si>
    <t xml:space="preserve">cost driver </t>
  </si>
  <si>
    <t>coefficiente</t>
  </si>
  <si>
    <t xml:space="preserve">FATTURATO </t>
  </si>
</sst>
</file>

<file path=xl/styles.xml><?xml version="1.0" encoding="utf-8"?>
<styleSheet xmlns="http://schemas.openxmlformats.org/spreadsheetml/2006/main">
  <numFmts count="1">
    <numFmt numFmtId="164" formatCode="_-* #,##0.00\ &quot;€&quot;_-;\-* #,##0.00\ &quot;€&quot;_-;_-* &quot;-&quot;??\ &quot;€&quot;_-;_-@_-"/>
  </numFmts>
  <fonts count="7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9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164" fontId="0" fillId="0" borderId="0" xfId="1" applyFont="1"/>
    <xf numFmtId="0" fontId="0" fillId="2" borderId="0" xfId="0" applyFill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0" xfId="0" applyBorder="1"/>
    <xf numFmtId="0" fontId="0" fillId="0" borderId="5" xfId="0" applyBorder="1"/>
    <xf numFmtId="164" fontId="0" fillId="0" borderId="0" xfId="0" applyNumberFormat="1" applyBorder="1"/>
    <xf numFmtId="164" fontId="0" fillId="0" borderId="5" xfId="0" applyNumberFormat="1" applyBorder="1"/>
    <xf numFmtId="0" fontId="0" fillId="0" borderId="6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5" fillId="0" borderId="2" xfId="0" applyFont="1" applyBorder="1"/>
    <xf numFmtId="164" fontId="0" fillId="0" borderId="7" xfId="0" applyNumberFormat="1" applyBorder="1"/>
    <xf numFmtId="164" fontId="0" fillId="0" borderId="8" xfId="0" applyNumberFormat="1" applyBorder="1"/>
    <xf numFmtId="0" fontId="4" fillId="0" borderId="4" xfId="0" applyFont="1" applyBorder="1" applyAlignment="1">
      <alignment wrapText="1"/>
    </xf>
    <xf numFmtId="164" fontId="0" fillId="0" borderId="0" xfId="1" applyFont="1" applyBorder="1"/>
    <xf numFmtId="0" fontId="0" fillId="2" borderId="6" xfId="0" applyFill="1" applyBorder="1" applyAlignment="1">
      <alignment wrapText="1"/>
    </xf>
    <xf numFmtId="0" fontId="0" fillId="2" borderId="7" xfId="0" applyFill="1" applyBorder="1"/>
    <xf numFmtId="0" fontId="0" fillId="2" borderId="1" xfId="0" applyFill="1" applyBorder="1" applyAlignment="1">
      <alignment wrapText="1"/>
    </xf>
    <xf numFmtId="0" fontId="0" fillId="2" borderId="2" xfId="0" applyFill="1" applyBorder="1"/>
    <xf numFmtId="0" fontId="0" fillId="2" borderId="3" xfId="0" applyFill="1" applyBorder="1"/>
    <xf numFmtId="0" fontId="0" fillId="2" borderId="1" xfId="0" applyFill="1" applyBorder="1"/>
    <xf numFmtId="0" fontId="0" fillId="0" borderId="4" xfId="0" applyBorder="1"/>
    <xf numFmtId="0" fontId="0" fillId="0" borderId="6" xfId="0" applyBorder="1"/>
    <xf numFmtId="164" fontId="0" fillId="0" borderId="5" xfId="1" applyFont="1" applyBorder="1"/>
    <xf numFmtId="0" fontId="0" fillId="0" borderId="9" xfId="0" applyBorder="1"/>
    <xf numFmtId="164" fontId="0" fillId="0" borderId="10" xfId="1" applyFont="1" applyBorder="1"/>
    <xf numFmtId="0" fontId="0" fillId="0" borderId="10" xfId="0" applyBorder="1"/>
    <xf numFmtId="164" fontId="0" fillId="0" borderId="10" xfId="0" applyNumberFormat="1" applyBorder="1"/>
    <xf numFmtId="164" fontId="0" fillId="0" borderId="11" xfId="0" applyNumberFormat="1" applyBorder="1"/>
    <xf numFmtId="0" fontId="6" fillId="0" borderId="9" xfId="0" applyFont="1" applyBorder="1" applyAlignment="1">
      <alignment horizontal="center"/>
    </xf>
    <xf numFmtId="164" fontId="2" fillId="2" borderId="11" xfId="0" applyNumberFormat="1" applyFont="1" applyFill="1" applyBorder="1"/>
    <xf numFmtId="164" fontId="3" fillId="2" borderId="7" xfId="0" applyNumberFormat="1" applyFont="1" applyFill="1" applyBorder="1"/>
    <xf numFmtId="164" fontId="3" fillId="2" borderId="7" xfId="1" applyFont="1" applyFill="1" applyBorder="1"/>
    <xf numFmtId="164" fontId="3" fillId="2" borderId="8" xfId="1" applyFont="1" applyFill="1" applyBorder="1"/>
    <xf numFmtId="164" fontId="6" fillId="2" borderId="0" xfId="1" applyFont="1" applyFill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xmlns="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>
      <selection activeCell="E17" sqref="E17"/>
    </sheetView>
  </sheetViews>
  <sheetFormatPr defaultRowHeight="14.25"/>
  <cols>
    <col min="1" max="1" width="14.625" style="3" customWidth="1"/>
    <col min="2" max="3" width="13.125" bestFit="1" customWidth="1"/>
    <col min="4" max="4" width="14.75" customWidth="1"/>
    <col min="5" max="5" width="14.75" bestFit="1" customWidth="1"/>
    <col min="6" max="6" width="14.875" bestFit="1" customWidth="1"/>
    <col min="7" max="8" width="13.125" bestFit="1" customWidth="1"/>
    <col min="9" max="9" width="16" customWidth="1"/>
    <col min="10" max="10" width="13.125" bestFit="1" customWidth="1"/>
    <col min="12" max="12" width="7.375" customWidth="1"/>
    <col min="13" max="13" width="16" customWidth="1"/>
    <col min="14" max="14" width="13.125" bestFit="1" customWidth="1"/>
  </cols>
  <sheetData>
    <row r="1" spans="1:14" s="2" customFormat="1">
      <c r="A1" s="22"/>
      <c r="B1" s="23" t="s">
        <v>0</v>
      </c>
      <c r="C1" s="24"/>
      <c r="E1" s="25"/>
      <c r="F1" s="23" t="s">
        <v>1</v>
      </c>
      <c r="G1" s="24"/>
      <c r="I1" s="25"/>
      <c r="J1" s="23" t="s">
        <v>2</v>
      </c>
      <c r="K1" s="24"/>
      <c r="M1" s="25"/>
      <c r="N1" s="24" t="s">
        <v>3</v>
      </c>
    </row>
    <row r="2" spans="1:14">
      <c r="A2" s="7" t="s">
        <v>5</v>
      </c>
      <c r="B2" s="19">
        <v>58000</v>
      </c>
      <c r="C2" s="9"/>
      <c r="E2" s="26" t="s">
        <v>7</v>
      </c>
      <c r="F2" s="19">
        <v>31500</v>
      </c>
      <c r="G2" s="9"/>
      <c r="I2" s="26" t="s">
        <v>5</v>
      </c>
      <c r="J2" s="19">
        <v>14000</v>
      </c>
      <c r="K2" s="9"/>
      <c r="M2" s="26" t="s">
        <v>4</v>
      </c>
      <c r="N2" s="28">
        <f>1125*12</f>
        <v>13500</v>
      </c>
    </row>
    <row r="3" spans="1:14">
      <c r="A3" s="7" t="s">
        <v>4</v>
      </c>
      <c r="B3" s="19">
        <f>C3*26*2</f>
        <v>71500</v>
      </c>
      <c r="C3" s="9">
        <f>110000/80</f>
        <v>1375</v>
      </c>
      <c r="E3" s="26" t="s">
        <v>4</v>
      </c>
      <c r="F3" s="19">
        <f>G3*28</f>
        <v>31500</v>
      </c>
      <c r="G3" s="9">
        <f>45000/40</f>
        <v>1125</v>
      </c>
      <c r="I3" s="26" t="s">
        <v>9</v>
      </c>
      <c r="J3" s="19">
        <v>48000</v>
      </c>
      <c r="K3" s="9"/>
      <c r="M3" s="26" t="s">
        <v>10</v>
      </c>
      <c r="N3" s="28">
        <v>44500</v>
      </c>
    </row>
    <row r="4" spans="1:14">
      <c r="A4" s="7" t="s">
        <v>6</v>
      </c>
      <c r="B4" s="19">
        <f>C4*28</f>
        <v>17920</v>
      </c>
      <c r="C4" s="9">
        <f>80000/125</f>
        <v>640</v>
      </c>
      <c r="E4" s="26" t="s">
        <v>8</v>
      </c>
      <c r="F4" s="19">
        <f>G4*28</f>
        <v>42000</v>
      </c>
      <c r="G4" s="9">
        <f>60000/40</f>
        <v>1500</v>
      </c>
      <c r="I4" s="26" t="s">
        <v>4</v>
      </c>
      <c r="J4" s="19">
        <f>K4*14</f>
        <v>38500</v>
      </c>
      <c r="K4" s="9">
        <f>110000/40</f>
        <v>2750</v>
      </c>
      <c r="M4" s="26" t="s">
        <v>11</v>
      </c>
      <c r="N4" s="28">
        <v>35000</v>
      </c>
    </row>
    <row r="5" spans="1:14" ht="15">
      <c r="A5" s="12" t="s">
        <v>25</v>
      </c>
      <c r="B5" s="36">
        <f>SUM(B2:B4)</f>
        <v>147420</v>
      </c>
      <c r="C5" s="14"/>
      <c r="E5" s="27" t="s">
        <v>26</v>
      </c>
      <c r="F5" s="36">
        <f>SUM(F2:F4)</f>
        <v>105000</v>
      </c>
      <c r="G5" s="14"/>
      <c r="I5" s="26" t="s">
        <v>8</v>
      </c>
      <c r="J5" s="19">
        <f>640*97</f>
        <v>62080</v>
      </c>
      <c r="K5" s="9"/>
      <c r="M5" s="26" t="s">
        <v>12</v>
      </c>
      <c r="N5" s="28">
        <f>1500*12</f>
        <v>18000</v>
      </c>
    </row>
    <row r="6" spans="1:14" ht="15">
      <c r="I6" s="27" t="s">
        <v>26</v>
      </c>
      <c r="J6" s="37">
        <f>SUM(J2:J5)</f>
        <v>162580</v>
      </c>
      <c r="K6" s="14"/>
      <c r="M6" s="27" t="s">
        <v>27</v>
      </c>
      <c r="N6" s="38">
        <f t="shared" ref="N6" si="0">SUM(N2:N5)</f>
        <v>111000</v>
      </c>
    </row>
    <row r="7" spans="1:14">
      <c r="A7" s="3" t="s">
        <v>13</v>
      </c>
    </row>
    <row r="8" spans="1:14">
      <c r="A8" s="4"/>
      <c r="B8" s="15" t="s">
        <v>20</v>
      </c>
      <c r="C8" s="5" t="s">
        <v>17</v>
      </c>
      <c r="D8" s="5" t="s">
        <v>18</v>
      </c>
      <c r="E8" s="5" t="s">
        <v>19</v>
      </c>
      <c r="F8" s="5" t="s">
        <v>14</v>
      </c>
      <c r="G8" s="5" t="s">
        <v>15</v>
      </c>
      <c r="H8" s="6" t="s">
        <v>16</v>
      </c>
    </row>
    <row r="9" spans="1:14">
      <c r="A9" s="7" t="s">
        <v>0</v>
      </c>
      <c r="B9" s="10">
        <f>B5/40</f>
        <v>3685.5</v>
      </c>
      <c r="C9" s="8">
        <v>14</v>
      </c>
      <c r="D9" s="8">
        <v>16</v>
      </c>
      <c r="E9" s="8">
        <v>10</v>
      </c>
      <c r="F9" s="10">
        <f>B9*C9</f>
        <v>51597</v>
      </c>
      <c r="G9" s="10">
        <f>B9*D9</f>
        <v>58968</v>
      </c>
      <c r="H9" s="11">
        <f>B9*E9</f>
        <v>36855</v>
      </c>
    </row>
    <row r="10" spans="1:14">
      <c r="A10" s="7" t="s">
        <v>1</v>
      </c>
      <c r="B10" s="10">
        <f>F5/200</f>
        <v>525</v>
      </c>
      <c r="C10" s="8">
        <v>70</v>
      </c>
      <c r="D10" s="8">
        <v>75</v>
      </c>
      <c r="E10" s="8">
        <v>55</v>
      </c>
      <c r="F10" s="10">
        <f>B10*C10</f>
        <v>36750</v>
      </c>
      <c r="G10" s="10">
        <f t="shared" ref="G10:G12" si="1">B10*D10</f>
        <v>39375</v>
      </c>
      <c r="H10" s="11">
        <f>B10*E10</f>
        <v>28875</v>
      </c>
    </row>
    <row r="11" spans="1:14">
      <c r="A11" s="7" t="s">
        <v>2</v>
      </c>
      <c r="B11" s="10">
        <f>J6/80</f>
        <v>2032.25</v>
      </c>
      <c r="C11" s="8">
        <v>26</v>
      </c>
      <c r="D11" s="8">
        <v>24</v>
      </c>
      <c r="E11" s="8">
        <v>30</v>
      </c>
      <c r="F11" s="10">
        <f>B11*C11</f>
        <v>52838.5</v>
      </c>
      <c r="G11" s="10">
        <f>B11*D11</f>
        <v>48774</v>
      </c>
      <c r="H11" s="11">
        <f t="shared" ref="H11:H12" si="2">B11*E11</f>
        <v>60967.5</v>
      </c>
    </row>
    <row r="12" spans="1:14">
      <c r="A12" s="12" t="s">
        <v>3</v>
      </c>
      <c r="B12" s="16">
        <f>N6/12</f>
        <v>9250</v>
      </c>
      <c r="C12" s="13">
        <v>4</v>
      </c>
      <c r="D12" s="13">
        <v>3</v>
      </c>
      <c r="E12" s="13">
        <v>5</v>
      </c>
      <c r="F12" s="16">
        <f t="shared" ref="F12" si="3">B12*C12</f>
        <v>37000</v>
      </c>
      <c r="G12" s="16">
        <f t="shared" si="1"/>
        <v>27750</v>
      </c>
      <c r="H12" s="17">
        <f t="shared" si="2"/>
        <v>46250</v>
      </c>
    </row>
    <row r="14" spans="1:14" ht="15">
      <c r="A14" s="4"/>
      <c r="B14" s="5"/>
      <c r="C14" s="34" t="s">
        <v>17</v>
      </c>
      <c r="D14" s="34" t="s">
        <v>18</v>
      </c>
      <c r="E14" s="34" t="s">
        <v>19</v>
      </c>
      <c r="F14" s="29" t="s">
        <v>23</v>
      </c>
    </row>
    <row r="15" spans="1:14">
      <c r="A15" s="18" t="s">
        <v>21</v>
      </c>
      <c r="B15" s="8"/>
      <c r="C15" s="30">
        <v>800000</v>
      </c>
      <c r="D15" s="30">
        <v>900000</v>
      </c>
      <c r="E15" s="30">
        <v>200000</v>
      </c>
      <c r="F15" s="32">
        <f>C15+D15+E15</f>
        <v>1900000</v>
      </c>
    </row>
    <row r="16" spans="1:14">
      <c r="A16" s="18" t="s">
        <v>22</v>
      </c>
      <c r="B16" s="8"/>
      <c r="C16" s="31"/>
      <c r="D16" s="31"/>
      <c r="E16" s="31"/>
      <c r="F16" s="32"/>
    </row>
    <row r="17" spans="1:8">
      <c r="A17" s="7" t="s">
        <v>0</v>
      </c>
      <c r="B17" s="8"/>
      <c r="C17" s="30">
        <v>51597</v>
      </c>
      <c r="D17" s="30">
        <v>58968</v>
      </c>
      <c r="E17" s="30">
        <v>36855</v>
      </c>
      <c r="F17" s="32">
        <f>C17+D17+E17</f>
        <v>147420</v>
      </c>
    </row>
    <row r="18" spans="1:8">
      <c r="A18" s="7" t="s">
        <v>1</v>
      </c>
      <c r="B18" s="8"/>
      <c r="C18" s="30">
        <v>36750</v>
      </c>
      <c r="D18" s="30">
        <v>39375</v>
      </c>
      <c r="E18" s="30">
        <v>28875</v>
      </c>
      <c r="F18" s="32">
        <f>C18+D18+E18</f>
        <v>105000</v>
      </c>
    </row>
    <row r="19" spans="1:8">
      <c r="A19" s="7" t="s">
        <v>2</v>
      </c>
      <c r="B19" s="8"/>
      <c r="C19" s="30">
        <v>52838.5</v>
      </c>
      <c r="D19" s="30">
        <v>48774</v>
      </c>
      <c r="E19" s="30">
        <v>60967.5</v>
      </c>
      <c r="F19" s="32">
        <f t="shared" ref="F19:F20" si="4">C19+D19+E19</f>
        <v>162580</v>
      </c>
    </row>
    <row r="20" spans="1:8">
      <c r="A20" s="7" t="s">
        <v>3</v>
      </c>
      <c r="B20" s="8"/>
      <c r="C20" s="30">
        <v>37000</v>
      </c>
      <c r="D20" s="30">
        <v>27750</v>
      </c>
      <c r="E20" s="30">
        <v>46250</v>
      </c>
      <c r="F20" s="32">
        <f t="shared" si="4"/>
        <v>111000</v>
      </c>
    </row>
    <row r="21" spans="1:8">
      <c r="A21" s="7"/>
      <c r="B21" s="8"/>
      <c r="C21" s="30"/>
      <c r="D21" s="30"/>
      <c r="E21" s="30"/>
      <c r="F21" s="32">
        <f>SUM(F17:F20)</f>
        <v>526000</v>
      </c>
    </row>
    <row r="22" spans="1:8" ht="28.5">
      <c r="A22" s="20" t="s">
        <v>24</v>
      </c>
      <c r="B22" s="21"/>
      <c r="C22" s="35">
        <f>SUM(C15:C20)</f>
        <v>978185.5</v>
      </c>
      <c r="D22" s="35">
        <f t="shared" ref="D22:E22" si="5">SUM(D15:D20)</f>
        <v>1074867</v>
      </c>
      <c r="E22" s="35">
        <f t="shared" si="5"/>
        <v>372947.5</v>
      </c>
      <c r="F22" s="33">
        <f>SUM(F15:F21)</f>
        <v>2952000</v>
      </c>
    </row>
    <row r="25" spans="1:8">
      <c r="E25" t="s">
        <v>17</v>
      </c>
      <c r="F25" t="s">
        <v>18</v>
      </c>
      <c r="G25" t="s">
        <v>19</v>
      </c>
    </row>
    <row r="26" spans="1:8">
      <c r="A26" s="3" t="s">
        <v>28</v>
      </c>
      <c r="B26">
        <v>150000</v>
      </c>
      <c r="E26">
        <v>900</v>
      </c>
      <c r="F26">
        <v>800</v>
      </c>
      <c r="G26">
        <v>860</v>
      </c>
    </row>
    <row r="27" spans="1:8">
      <c r="A27" s="3" t="s">
        <v>29</v>
      </c>
      <c r="B27">
        <v>50000</v>
      </c>
      <c r="E27">
        <v>1200</v>
      </c>
      <c r="F27">
        <v>1500</v>
      </c>
      <c r="G27">
        <v>300</v>
      </c>
    </row>
    <row r="28" spans="1:8">
      <c r="A28" s="3" t="s">
        <v>30</v>
      </c>
      <c r="B28">
        <v>80000</v>
      </c>
      <c r="D28" t="s">
        <v>34</v>
      </c>
      <c r="E28" s="1">
        <f>E26*E27</f>
        <v>1080000</v>
      </c>
      <c r="F28" s="1">
        <f>F26*F27</f>
        <v>1200000</v>
      </c>
      <c r="G28" s="1">
        <f t="shared" ref="G28" si="6">G26*G27</f>
        <v>258000</v>
      </c>
    </row>
    <row r="29" spans="1:8">
      <c r="A29" s="3" t="s">
        <v>31</v>
      </c>
      <c r="B29">
        <v>120000</v>
      </c>
    </row>
    <row r="31" spans="1:8">
      <c r="A31" s="3" t="s">
        <v>32</v>
      </c>
      <c r="B31" t="s">
        <v>33</v>
      </c>
      <c r="F31" t="s">
        <v>17</v>
      </c>
      <c r="G31" t="s">
        <v>18</v>
      </c>
      <c r="H31" t="s">
        <v>19</v>
      </c>
    </row>
    <row r="32" spans="1:8">
      <c r="A32" s="3" t="s">
        <v>28</v>
      </c>
      <c r="B32">
        <f>B26/40</f>
        <v>3750</v>
      </c>
      <c r="C32">
        <v>14</v>
      </c>
      <c r="D32">
        <v>16</v>
      </c>
      <c r="E32">
        <v>10</v>
      </c>
      <c r="F32" s="1">
        <f>B32*C32</f>
        <v>52500</v>
      </c>
      <c r="G32" s="1">
        <f>B32*D32</f>
        <v>60000</v>
      </c>
      <c r="H32" s="1">
        <f>B32*E32</f>
        <v>37500</v>
      </c>
    </row>
    <row r="33" spans="1:8">
      <c r="A33" s="3" t="s">
        <v>29</v>
      </c>
      <c r="B33">
        <f>50000/200</f>
        <v>250</v>
      </c>
      <c r="C33">
        <v>70</v>
      </c>
      <c r="D33">
        <v>75</v>
      </c>
      <c r="E33">
        <v>55</v>
      </c>
      <c r="F33" s="1">
        <f t="shared" ref="F33:F35" si="7">B33*C33</f>
        <v>17500</v>
      </c>
      <c r="G33" s="1">
        <f t="shared" ref="G33:G35" si="8">B33*D33</f>
        <v>18750</v>
      </c>
      <c r="H33" s="1">
        <f t="shared" ref="H33:H35" si="9">B33*E33</f>
        <v>13750</v>
      </c>
    </row>
    <row r="34" spans="1:8">
      <c r="A34" s="3" t="s">
        <v>30</v>
      </c>
      <c r="B34">
        <f>80000/80</f>
        <v>1000</v>
      </c>
      <c r="C34">
        <v>26</v>
      </c>
      <c r="D34">
        <v>24</v>
      </c>
      <c r="E34">
        <v>30</v>
      </c>
      <c r="F34" s="1">
        <f t="shared" si="7"/>
        <v>26000</v>
      </c>
      <c r="G34" s="1">
        <f t="shared" si="8"/>
        <v>24000</v>
      </c>
      <c r="H34" s="1">
        <f t="shared" si="9"/>
        <v>30000</v>
      </c>
    </row>
    <row r="35" spans="1:8">
      <c r="A35" s="3" t="s">
        <v>31</v>
      </c>
      <c r="B35">
        <f>120000/12</f>
        <v>10000</v>
      </c>
      <c r="C35">
        <v>4</v>
      </c>
      <c r="D35">
        <v>3</v>
      </c>
      <c r="E35">
        <v>5</v>
      </c>
      <c r="F35" s="1">
        <f t="shared" si="7"/>
        <v>40000</v>
      </c>
      <c r="G35" s="1">
        <f t="shared" si="8"/>
        <v>30000</v>
      </c>
      <c r="H35" s="1">
        <f t="shared" si="9"/>
        <v>50000</v>
      </c>
    </row>
    <row r="36" spans="1:8" ht="15">
      <c r="A36" s="3" t="s">
        <v>23</v>
      </c>
      <c r="F36" s="39">
        <f>SUM(F32:F35)</f>
        <v>136000</v>
      </c>
      <c r="G36" s="39">
        <f t="shared" ref="G36:H36" si="10">SUM(G32:G35)</f>
        <v>132750</v>
      </c>
      <c r="H36" s="39">
        <f t="shared" si="10"/>
        <v>131250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Colaci</dc:creator>
  <cp:lastModifiedBy>dany</cp:lastModifiedBy>
  <dcterms:created xsi:type="dcterms:W3CDTF">2024-04-02T10:29:03Z</dcterms:created>
  <dcterms:modified xsi:type="dcterms:W3CDTF">2024-04-03T13:23:26Z</dcterms:modified>
</cp:coreProperties>
</file>