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lavori\UNITE\Corsi\2023_24ScienzeAlimentazione\Parziali\1parziale\"/>
    </mc:Choice>
  </mc:AlternateContent>
  <xr:revisionPtr revIDLastSave="0" documentId="13_ncr:1_{9D97EDC7-5C81-43CE-8460-4056B6161798}" xr6:coauthVersionLast="47" xr6:coauthVersionMax="47" xr10:uidLastSave="{00000000-0000-0000-0000-000000000000}"/>
  <bookViews>
    <workbookView xWindow="-96" yWindow="-96" windowWidth="23232" windowHeight="13872" xr2:uid="{75DCDD2F-EAC3-468B-A174-660ED5C2EF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/>
  <c r="H34" i="1" s="1"/>
  <c r="G34" i="1"/>
  <c r="G35" i="1"/>
  <c r="G36" i="1"/>
  <c r="G37" i="1"/>
  <c r="F39" i="1"/>
  <c r="I33" i="1" s="1"/>
  <c r="G18" i="1"/>
  <c r="G19" i="1" s="1"/>
  <c r="G20" i="1" s="1"/>
  <c r="G21" i="1" s="1"/>
  <c r="G22" i="1" s="1"/>
  <c r="G23" i="1" s="1"/>
  <c r="E24" i="1"/>
  <c r="F27" i="1" s="1"/>
  <c r="F18" i="1"/>
  <c r="F21" i="1"/>
  <c r="F20" i="1"/>
  <c r="F22" i="1"/>
  <c r="F23" i="1"/>
  <c r="F19" i="1"/>
  <c r="E12" i="1"/>
  <c r="F9" i="1" s="1"/>
  <c r="G9" i="1" s="1"/>
  <c r="F8" i="1" l="1"/>
  <c r="G8" i="1" s="1"/>
  <c r="H35" i="1"/>
  <c r="I34" i="1"/>
  <c r="J33" i="1"/>
  <c r="G39" i="1"/>
  <c r="F24" i="1"/>
  <c r="E26" i="1" s="1"/>
  <c r="F7" i="1"/>
  <c r="F11" i="1"/>
  <c r="G11" i="1" s="1"/>
  <c r="F10" i="1"/>
  <c r="G10" i="1" s="1"/>
  <c r="H36" i="1" l="1"/>
  <c r="I35" i="1"/>
  <c r="J35" i="1" s="1"/>
  <c r="J34" i="1"/>
  <c r="G7" i="1"/>
  <c r="F12" i="1"/>
  <c r="H19" i="1"/>
  <c r="H20" i="1"/>
  <c r="H22" i="1"/>
  <c r="H18" i="1"/>
  <c r="H21" i="1"/>
  <c r="H23" i="1"/>
  <c r="H37" i="1" l="1"/>
  <c r="I37" i="1" s="1"/>
  <c r="J37" i="1" s="1"/>
  <c r="I36" i="1"/>
  <c r="J36" i="1" s="1"/>
  <c r="J39" i="1" s="1"/>
  <c r="G42" i="1" s="1"/>
  <c r="I23" i="1"/>
  <c r="J23" i="1" s="1"/>
  <c r="K23" i="1"/>
  <c r="L23" i="1" s="1"/>
  <c r="I21" i="1"/>
  <c r="J21" i="1" s="1"/>
  <c r="K21" i="1"/>
  <c r="L21" i="1" s="1"/>
  <c r="I18" i="1"/>
  <c r="J18" i="1" s="1"/>
  <c r="K18" i="1"/>
  <c r="L18" i="1" s="1"/>
  <c r="I22" i="1"/>
  <c r="J22" i="1" s="1"/>
  <c r="K22" i="1"/>
  <c r="L22" i="1" s="1"/>
  <c r="I20" i="1"/>
  <c r="J20" i="1" s="1"/>
  <c r="K20" i="1"/>
  <c r="L20" i="1" s="1"/>
  <c r="I19" i="1"/>
  <c r="J19" i="1" s="1"/>
  <c r="K19" i="1"/>
  <c r="L19" i="1" s="1"/>
  <c r="G12" i="1"/>
  <c r="H7" i="1"/>
  <c r="H8" i="1" s="1"/>
  <c r="H9" i="1" s="1"/>
  <c r="H10" i="1" s="1"/>
  <c r="H11" i="1" s="1"/>
  <c r="I39" i="1" l="1"/>
  <c r="G41" i="1" s="1"/>
  <c r="L24" i="1"/>
  <c r="F29" i="1" s="1"/>
  <c r="J24" i="1"/>
  <c r="F28" i="1" s="1"/>
  <c r="H28" i="1" s="1"/>
</calcChain>
</file>

<file path=xl/sharedStrings.xml><?xml version="1.0" encoding="utf-8"?>
<sst xmlns="http://schemas.openxmlformats.org/spreadsheetml/2006/main" count="35" uniqueCount="31">
  <si>
    <t>X</t>
  </si>
  <si>
    <t>xi</t>
  </si>
  <si>
    <t>tot</t>
  </si>
  <si>
    <t>freq assolute</t>
  </si>
  <si>
    <t>freq relative</t>
  </si>
  <si>
    <t>freq perc</t>
  </si>
  <si>
    <t>freq cum</t>
  </si>
  <si>
    <t>numero stanze</t>
  </si>
  <si>
    <t>Xi</t>
  </si>
  <si>
    <t>ni</t>
  </si>
  <si>
    <t>Xi*ni</t>
  </si>
  <si>
    <t>totale</t>
  </si>
  <si>
    <t>media aritm</t>
  </si>
  <si>
    <t xml:space="preserve">mediana </t>
  </si>
  <si>
    <t>S=Xi-ni</t>
  </si>
  <si>
    <t>A=S^2</t>
  </si>
  <si>
    <t>R=A*ni</t>
  </si>
  <si>
    <t>varianza</t>
  </si>
  <si>
    <t>ASS(S)</t>
  </si>
  <si>
    <t>*ni</t>
  </si>
  <si>
    <t>ssmedia</t>
  </si>
  <si>
    <t>reclami</t>
  </si>
  <si>
    <t>Fi</t>
  </si>
  <si>
    <t>Freq cum</t>
  </si>
  <si>
    <t>Qi</t>
  </si>
  <si>
    <t>concentrazione</t>
  </si>
  <si>
    <t>Ci</t>
  </si>
  <si>
    <t>cv</t>
  </si>
  <si>
    <t>&lt;- l'85.7% dei batattoli ha un peso minore o uguale a 500</t>
  </si>
  <si>
    <t>ho 1 posizione mediana</t>
  </si>
  <si>
    <t>perché guardando le freq cumulate osservo che la 598-ma unità ha modalità pari a 4 come tutte le unità tra la 576-ma e 895-ma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</si>
</sst>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Sheet1!$M$33:$M$39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</c:numCache>
            </c:numRef>
          </c:cat>
          <c:val>
            <c:numRef>
              <c:f>Sheet1!$L$33:$L$39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7.0093457943925228E-2</c:v>
                </c:pt>
                <c:pt idx="2">
                  <c:v>0.20093457943925233</c:v>
                </c:pt>
                <c:pt idx="3">
                  <c:v>0.35046728971962615</c:v>
                </c:pt>
                <c:pt idx="4">
                  <c:v>0.54205607476635509</c:v>
                </c:pt>
                <c:pt idx="5">
                  <c:v>0.7429906542056075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D-4BE5-B08E-632B701A772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Sheet1!$M$33:$M$39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</c:numCache>
            </c:numRef>
          </c:cat>
          <c:val>
            <c:numRef>
              <c:f>Sheet1!$M$33:$M$39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D-4BE5-B08E-632B701A7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6687568"/>
        <c:axId val="1486743728"/>
      </c:lineChart>
      <c:catAx>
        <c:axId val="148668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743728"/>
        <c:crosses val="autoZero"/>
        <c:auto val="1"/>
        <c:lblAlgn val="ctr"/>
        <c:lblOffset val="100"/>
        <c:noMultiLvlLbl val="0"/>
      </c:catAx>
      <c:valAx>
        <c:axId val="148674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6875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223040</xdr:colOff>
      <xdr:row>39</xdr:row>
      <xdr:rowOff>152283</xdr:rowOff>
    </xdr:from>
    <xdr:to>
      <xdr:col>13</xdr:col>
      <xdr:colOff>563100</xdr:colOff>
      <xdr:row>50</xdr:row>
      <xdr:rowOff>107323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D555EC-1741-BAC3-64BB-82960486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3B88-94FF-4D1F-B034-D4E1505B2208}">
  <dimension ref="A2:M43"/>
  <sheetViews>
    <sheetView tabSelected="1" zoomScale="110" zoomScaleNormal="110" workbookViewId="0">
      <selection activeCell="C2" sqref="C2"/>
    </sheetView>
  </sheetViews>
  <sheetFormatPr defaultRowHeight="13.8"/>
  <cols>
    <col min="4" max="4" width="8.76171875" style="3"/>
    <col min="5" max="5" width="10.6640625" style="3" bestFit="1" customWidth="1"/>
    <col min="6" max="6" width="12.6171875" style="3" bestFit="1" customWidth="1"/>
    <col min="7" max="7" width="8.76171875" style="3"/>
    <col min="8" max="9" width="8.80859375" bestFit="1" customWidth="1"/>
    <col min="10" max="10" width="10.1875" bestFit="1" customWidth="1"/>
    <col min="11" max="11" width="8.80859375" bestFit="1" customWidth="1"/>
    <col min="12" max="12" width="10.1875" bestFit="1" customWidth="1"/>
  </cols>
  <sheetData>
    <row r="2" spans="1:11" ht="14.4">
      <c r="A2" s="1"/>
      <c r="B2" s="3" t="s">
        <v>0</v>
      </c>
      <c r="C2" s="1"/>
      <c r="D2" s="2"/>
      <c r="E2" s="2"/>
      <c r="F2" s="2"/>
      <c r="G2" s="2"/>
      <c r="H2" s="1"/>
      <c r="I2" s="1"/>
      <c r="J2" s="1"/>
      <c r="K2" s="1"/>
    </row>
    <row r="3" spans="1:11" ht="14.4">
      <c r="B3" s="2">
        <v>500</v>
      </c>
    </row>
    <row r="4" spans="1:11" ht="14.4">
      <c r="B4" s="2">
        <v>498</v>
      </c>
    </row>
    <row r="5" spans="1:11" ht="14.4">
      <c r="B5" s="2">
        <v>499</v>
      </c>
    </row>
    <row r="6" spans="1:11" ht="14.4">
      <c r="B6" s="2">
        <v>500</v>
      </c>
      <c r="D6" s="6" t="s">
        <v>1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1" ht="14.4">
      <c r="B7" s="2">
        <v>500</v>
      </c>
      <c r="D7" s="4">
        <v>496</v>
      </c>
      <c r="E7" s="4">
        <v>1</v>
      </c>
      <c r="F7" s="9">
        <f>E7/$E$12</f>
        <v>7.1428571428571425E-2</v>
      </c>
      <c r="G7" s="9">
        <f>F7*100</f>
        <v>7.1428571428571423</v>
      </c>
      <c r="H7" s="8">
        <f>G7</f>
        <v>7.1428571428571423</v>
      </c>
    </row>
    <row r="8" spans="1:11" ht="14.4">
      <c r="B8" s="2">
        <v>499</v>
      </c>
      <c r="D8" s="3">
        <v>498</v>
      </c>
      <c r="E8" s="3">
        <v>2</v>
      </c>
      <c r="F8" s="9">
        <f t="shared" ref="F8:F11" si="0">E8/$E$12</f>
        <v>0.14285714285714285</v>
      </c>
      <c r="G8" s="9">
        <f t="shared" ref="G8:G11" si="1">F8*100</f>
        <v>14.285714285714285</v>
      </c>
      <c r="H8" s="8">
        <f>H7+G8</f>
        <v>21.428571428571427</v>
      </c>
    </row>
    <row r="9" spans="1:11" ht="14.4">
      <c r="B9" s="2">
        <v>500</v>
      </c>
      <c r="D9" s="3">
        <v>499</v>
      </c>
      <c r="E9" s="3">
        <v>5</v>
      </c>
      <c r="F9" s="9">
        <f t="shared" si="0"/>
        <v>0.35714285714285715</v>
      </c>
      <c r="G9" s="9">
        <f t="shared" si="1"/>
        <v>35.714285714285715</v>
      </c>
      <c r="H9" s="8">
        <f t="shared" ref="H9:H11" si="2">H8+G9</f>
        <v>57.142857142857139</v>
      </c>
    </row>
    <row r="10" spans="1:11" ht="14.4">
      <c r="B10" s="2">
        <v>501</v>
      </c>
      <c r="D10" s="3">
        <v>500</v>
      </c>
      <c r="E10" s="3">
        <v>4</v>
      </c>
      <c r="F10" s="9">
        <f t="shared" si="0"/>
        <v>0.2857142857142857</v>
      </c>
      <c r="G10" s="9">
        <f t="shared" si="1"/>
        <v>28.571428571428569</v>
      </c>
      <c r="H10" s="8">
        <f t="shared" si="2"/>
        <v>85.714285714285708</v>
      </c>
      <c r="I10" t="s">
        <v>28</v>
      </c>
    </row>
    <row r="11" spans="1:11" ht="14.4">
      <c r="B11" s="2">
        <v>501</v>
      </c>
      <c r="D11" s="5">
        <v>501</v>
      </c>
      <c r="E11" s="5">
        <v>2</v>
      </c>
      <c r="F11" s="9">
        <f t="shared" si="0"/>
        <v>0.14285714285714285</v>
      </c>
      <c r="G11" s="9">
        <f t="shared" si="1"/>
        <v>14.285714285714285</v>
      </c>
      <c r="H11" s="8">
        <f t="shared" si="2"/>
        <v>100</v>
      </c>
    </row>
    <row r="12" spans="1:11" ht="14.4">
      <c r="B12" s="2">
        <v>499</v>
      </c>
      <c r="D12" s="6" t="s">
        <v>2</v>
      </c>
      <c r="E12" s="6">
        <f>SUM(E7:E11)</f>
        <v>14</v>
      </c>
      <c r="F12" s="6">
        <f>SUM(F7:F11)</f>
        <v>1</v>
      </c>
      <c r="G12" s="6">
        <f>SUM(G7:G11)</f>
        <v>100</v>
      </c>
      <c r="H12" s="6"/>
    </row>
    <row r="13" spans="1:11" ht="14.4">
      <c r="B13" s="2">
        <v>499</v>
      </c>
    </row>
    <row r="14" spans="1:11" ht="14.4">
      <c r="B14" s="2">
        <v>496</v>
      </c>
    </row>
    <row r="15" spans="1:11" ht="14.4">
      <c r="B15" s="2">
        <v>499</v>
      </c>
    </row>
    <row r="16" spans="1:11" ht="14.4">
      <c r="B16" s="2">
        <v>498</v>
      </c>
      <c r="D16" s="3" t="s">
        <v>7</v>
      </c>
    </row>
    <row r="17" spans="4:13">
      <c r="D17" s="3" t="s">
        <v>8</v>
      </c>
      <c r="E17" s="3" t="s">
        <v>9</v>
      </c>
      <c r="F17" s="3" t="s">
        <v>10</v>
      </c>
      <c r="G17" s="3" t="s">
        <v>6</v>
      </c>
      <c r="H17" s="3" t="s">
        <v>14</v>
      </c>
      <c r="I17" s="3" t="s">
        <v>15</v>
      </c>
      <c r="J17" s="3" t="s">
        <v>16</v>
      </c>
      <c r="K17" s="3" t="s">
        <v>18</v>
      </c>
      <c r="L17" s="3" t="s">
        <v>19</v>
      </c>
    </row>
    <row r="18" spans="4:13">
      <c r="D18" s="3">
        <v>1</v>
      </c>
      <c r="E18" s="3">
        <v>125</v>
      </c>
      <c r="F18" s="3">
        <f t="shared" ref="F18:F23" si="3">D18*E18</f>
        <v>125</v>
      </c>
      <c r="G18" s="3">
        <f>E18</f>
        <v>125</v>
      </c>
      <c r="H18" s="11">
        <f>D18-$E$26</f>
        <v>-2.518828451882845</v>
      </c>
      <c r="I18" s="11">
        <f>H18^2</f>
        <v>6.3444967700145298</v>
      </c>
      <c r="J18" s="11">
        <f>I18*E18</f>
        <v>793.06209625181623</v>
      </c>
      <c r="K18" s="11">
        <f>ABS(H18)</f>
        <v>2.518828451882845</v>
      </c>
      <c r="L18" s="11">
        <f>K18*E18</f>
        <v>314.85355648535563</v>
      </c>
    </row>
    <row r="19" spans="4:13">
      <c r="D19" s="3">
        <v>2</v>
      </c>
      <c r="E19" s="3">
        <v>150</v>
      </c>
      <c r="F19" s="3">
        <f t="shared" si="3"/>
        <v>300</v>
      </c>
      <c r="G19" s="3">
        <f>G18+E19</f>
        <v>275</v>
      </c>
      <c r="H19" s="11">
        <f t="shared" ref="H19:H23" si="4">D19-$E$26</f>
        <v>-1.518828451882845</v>
      </c>
      <c r="I19" s="11">
        <f t="shared" ref="I19:I23" si="5">H19^2</f>
        <v>2.3068398662488394</v>
      </c>
      <c r="J19" s="11">
        <f t="shared" ref="J19:J23" si="6">I19*E19</f>
        <v>346.02597993732593</v>
      </c>
      <c r="K19" s="11">
        <f t="shared" ref="K19:K23" si="7">ABS(H19)</f>
        <v>1.518828451882845</v>
      </c>
      <c r="L19" s="11">
        <f t="shared" ref="L19:L23" si="8">K19*E19</f>
        <v>227.82426778242674</v>
      </c>
    </row>
    <row r="20" spans="4:13">
      <c r="D20" s="3">
        <v>3</v>
      </c>
      <c r="E20" s="3">
        <v>300</v>
      </c>
      <c r="F20" s="3">
        <f t="shared" si="3"/>
        <v>900</v>
      </c>
      <c r="G20" s="3">
        <f t="shared" ref="G20:G23" si="9">G19+E20</f>
        <v>575</v>
      </c>
      <c r="H20" s="11">
        <f t="shared" si="4"/>
        <v>-0.51882845188284499</v>
      </c>
      <c r="I20" s="11">
        <f t="shared" si="5"/>
        <v>0.2691829624831496</v>
      </c>
      <c r="J20" s="11">
        <f t="shared" si="6"/>
        <v>80.754888744944878</v>
      </c>
      <c r="K20" s="11">
        <f t="shared" si="7"/>
        <v>0.51882845188284499</v>
      </c>
      <c r="L20" s="11">
        <f t="shared" si="8"/>
        <v>155.64853556485349</v>
      </c>
    </row>
    <row r="21" spans="4:13">
      <c r="D21" s="3">
        <v>4</v>
      </c>
      <c r="E21" s="3">
        <v>320</v>
      </c>
      <c r="F21" s="3">
        <f t="shared" si="3"/>
        <v>1280</v>
      </c>
      <c r="G21" s="3">
        <f t="shared" si="9"/>
        <v>895</v>
      </c>
      <c r="H21" s="11">
        <f t="shared" si="4"/>
        <v>0.48117154811715501</v>
      </c>
      <c r="I21" s="11">
        <f t="shared" si="5"/>
        <v>0.23152605871745963</v>
      </c>
      <c r="J21" s="11">
        <f t="shared" si="6"/>
        <v>74.088338789587084</v>
      </c>
      <c r="K21" s="11">
        <f t="shared" si="7"/>
        <v>0.48117154811715501</v>
      </c>
      <c r="L21" s="11">
        <f t="shared" si="8"/>
        <v>153.9748953974896</v>
      </c>
    </row>
    <row r="22" spans="4:13">
      <c r="D22" s="3">
        <v>5</v>
      </c>
      <c r="E22" s="3">
        <v>200</v>
      </c>
      <c r="F22" s="3">
        <f t="shared" si="3"/>
        <v>1000</v>
      </c>
      <c r="G22" s="3">
        <f t="shared" si="9"/>
        <v>1095</v>
      </c>
      <c r="H22" s="11">
        <f t="shared" si="4"/>
        <v>1.481171548117155</v>
      </c>
      <c r="I22" s="11">
        <f t="shared" si="5"/>
        <v>2.1938691549517695</v>
      </c>
      <c r="J22" s="11">
        <f t="shared" si="6"/>
        <v>438.77383099035387</v>
      </c>
      <c r="K22" s="11">
        <f t="shared" si="7"/>
        <v>1.481171548117155</v>
      </c>
      <c r="L22" s="11">
        <f t="shared" si="8"/>
        <v>296.23430962343099</v>
      </c>
    </row>
    <row r="23" spans="4:13">
      <c r="D23" s="3">
        <v>6</v>
      </c>
      <c r="E23" s="3">
        <v>100</v>
      </c>
      <c r="F23" s="3">
        <f t="shared" si="3"/>
        <v>600</v>
      </c>
      <c r="G23" s="3">
        <f t="shared" si="9"/>
        <v>1195</v>
      </c>
      <c r="H23" s="11">
        <f t="shared" si="4"/>
        <v>2.481171548117155</v>
      </c>
      <c r="I23" s="11">
        <f t="shared" si="5"/>
        <v>6.15621225118608</v>
      </c>
      <c r="J23" s="11">
        <f t="shared" si="6"/>
        <v>615.62122511860798</v>
      </c>
      <c r="K23" s="11">
        <f t="shared" si="7"/>
        <v>2.481171548117155</v>
      </c>
      <c r="L23" s="11">
        <f t="shared" si="8"/>
        <v>248.11715481171549</v>
      </c>
    </row>
    <row r="24" spans="4:13">
      <c r="D24" s="3" t="s">
        <v>11</v>
      </c>
      <c r="E24" s="3">
        <f>SUM(E18:E23)</f>
        <v>1195</v>
      </c>
      <c r="F24" s="3">
        <f>SUM(F18:F23)</f>
        <v>4205</v>
      </c>
      <c r="H24" s="11"/>
      <c r="I24" s="11"/>
      <c r="J24" s="11">
        <f>SUM(J18:J23)</f>
        <v>2348.3263598326357</v>
      </c>
      <c r="K24" s="11"/>
      <c r="L24" s="11">
        <f>SUM(L18:L23)</f>
        <v>1396.6527196652719</v>
      </c>
    </row>
    <row r="26" spans="4:13">
      <c r="D26" s="12" t="s">
        <v>12</v>
      </c>
      <c r="E26" s="9">
        <f>F24/E24</f>
        <v>3.518828451882845</v>
      </c>
    </row>
    <row r="27" spans="4:13">
      <c r="E27" s="12" t="s">
        <v>29</v>
      </c>
      <c r="F27" s="3">
        <f>(E24+1)/2</f>
        <v>598</v>
      </c>
      <c r="G27" s="3" t="s">
        <v>13</v>
      </c>
      <c r="H27">
        <v>4</v>
      </c>
      <c r="I27" s="13" t="s">
        <v>30</v>
      </c>
      <c r="J27" s="13"/>
      <c r="K27" s="13"/>
    </row>
    <row r="28" spans="4:13" ht="48.9" customHeight="1">
      <c r="E28" s="12" t="s">
        <v>17</v>
      </c>
      <c r="F28" s="9">
        <f>J24/E24</f>
        <v>1.9651266609478124</v>
      </c>
      <c r="G28" s="3" t="s">
        <v>27</v>
      </c>
      <c r="H28" s="8">
        <f>(F28^2)/E26</f>
        <v>1.0974455976964659</v>
      </c>
      <c r="I28" s="13"/>
      <c r="J28" s="13"/>
      <c r="K28" s="13"/>
    </row>
    <row r="29" spans="4:13">
      <c r="E29" s="12" t="s">
        <v>20</v>
      </c>
      <c r="F29" s="9">
        <f>L24/E24</f>
        <v>1.1687470457449973</v>
      </c>
    </row>
    <row r="32" spans="4:13">
      <c r="F32" s="3" t="s">
        <v>21</v>
      </c>
      <c r="G32" s="3" t="s">
        <v>22</v>
      </c>
      <c r="H32" t="s">
        <v>23</v>
      </c>
      <c r="I32" s="3" t="s">
        <v>24</v>
      </c>
      <c r="J32" s="3" t="s">
        <v>26</v>
      </c>
      <c r="L32" s="3" t="s">
        <v>24</v>
      </c>
      <c r="M32" s="3" t="s">
        <v>22</v>
      </c>
    </row>
    <row r="33" spans="5:13">
      <c r="E33" s="3">
        <v>1</v>
      </c>
      <c r="F33" s="3">
        <v>15</v>
      </c>
      <c r="G33" s="10">
        <f>E33/$E$38</f>
        <v>0.16666666666666666</v>
      </c>
      <c r="H33">
        <f>F33</f>
        <v>15</v>
      </c>
      <c r="I33" s="7">
        <f>H33/$F$39</f>
        <v>7.0093457943925228E-2</v>
      </c>
      <c r="J33" s="7">
        <f>G33-I33</f>
        <v>9.657320872274143E-2</v>
      </c>
      <c r="L33" s="3">
        <v>0</v>
      </c>
      <c r="M33" s="3">
        <v>0</v>
      </c>
    </row>
    <row r="34" spans="5:13">
      <c r="E34" s="3">
        <v>2</v>
      </c>
      <c r="F34" s="3">
        <v>28</v>
      </c>
      <c r="G34" s="10">
        <f t="shared" ref="G34:G37" si="10">E34/$E$38</f>
        <v>0.33333333333333331</v>
      </c>
      <c r="H34">
        <f>H33+F34</f>
        <v>43</v>
      </c>
      <c r="I34" s="7">
        <f>H34/$F$39</f>
        <v>0.20093457943925233</v>
      </c>
      <c r="J34" s="7">
        <f t="shared" ref="J34:J37" si="11">G34-I34</f>
        <v>0.13239875389408098</v>
      </c>
      <c r="L34" s="9">
        <v>7.0093457943925228E-2</v>
      </c>
      <c r="M34" s="9">
        <v>0.16666666666666666</v>
      </c>
    </row>
    <row r="35" spans="5:13">
      <c r="E35" s="3">
        <v>3</v>
      </c>
      <c r="F35" s="3">
        <v>32</v>
      </c>
      <c r="G35" s="10">
        <f t="shared" si="10"/>
        <v>0.5</v>
      </c>
      <c r="H35">
        <f t="shared" ref="H35:H37" si="12">H34+F35</f>
        <v>75</v>
      </c>
      <c r="I35" s="7">
        <f t="shared" ref="I35:I37" si="13">H35/$F$39</f>
        <v>0.35046728971962615</v>
      </c>
      <c r="J35" s="7">
        <f t="shared" si="11"/>
        <v>0.14953271028037385</v>
      </c>
      <c r="L35" s="9">
        <v>0.20093457943925233</v>
      </c>
      <c r="M35" s="9">
        <v>0.33333333333333331</v>
      </c>
    </row>
    <row r="36" spans="5:13">
      <c r="E36" s="3">
        <v>4</v>
      </c>
      <c r="F36" s="3">
        <v>41</v>
      </c>
      <c r="G36" s="10">
        <f t="shared" si="10"/>
        <v>0.66666666666666663</v>
      </c>
      <c r="H36">
        <f t="shared" si="12"/>
        <v>116</v>
      </c>
      <c r="I36" s="7">
        <f t="shared" si="13"/>
        <v>0.54205607476635509</v>
      </c>
      <c r="J36" s="7">
        <f t="shared" si="11"/>
        <v>0.12461059190031154</v>
      </c>
      <c r="L36" s="9">
        <v>0.35046728971962615</v>
      </c>
      <c r="M36" s="9">
        <v>0.5</v>
      </c>
    </row>
    <row r="37" spans="5:13">
      <c r="E37" s="3">
        <v>5</v>
      </c>
      <c r="F37" s="3">
        <v>43</v>
      </c>
      <c r="G37" s="10">
        <f t="shared" si="10"/>
        <v>0.83333333333333337</v>
      </c>
      <c r="H37">
        <f t="shared" si="12"/>
        <v>159</v>
      </c>
      <c r="I37" s="7">
        <f t="shared" si="13"/>
        <v>0.7429906542056075</v>
      </c>
      <c r="J37" s="7">
        <f t="shared" si="11"/>
        <v>9.0342679127725867E-2</v>
      </c>
      <c r="L37" s="9">
        <v>0.54205607476635509</v>
      </c>
      <c r="M37" s="9">
        <v>0.66666666666666663</v>
      </c>
    </row>
    <row r="38" spans="5:13">
      <c r="E38" s="3">
        <v>6</v>
      </c>
      <c r="F38" s="3">
        <v>55</v>
      </c>
      <c r="G38" s="10"/>
      <c r="L38" s="9">
        <v>0.7429906542056075</v>
      </c>
      <c r="M38" s="9">
        <v>0.83333333333333337</v>
      </c>
    </row>
    <row r="39" spans="5:13">
      <c r="E39" s="3" t="s">
        <v>11</v>
      </c>
      <c r="F39" s="3">
        <f>SUM(F33:F38)</f>
        <v>214</v>
      </c>
      <c r="G39" s="7">
        <f>SUM(G33:G38)</f>
        <v>2.5</v>
      </c>
      <c r="H39" s="3"/>
      <c r="I39" s="7">
        <f t="shared" ref="I39:J39" si="14">SUM(I33:I38)</f>
        <v>1.9065420560747663</v>
      </c>
      <c r="J39" s="7">
        <f t="shared" si="14"/>
        <v>0.59345794392523366</v>
      </c>
      <c r="L39" s="9">
        <v>1</v>
      </c>
      <c r="M39" s="9">
        <v>1</v>
      </c>
    </row>
    <row r="40" spans="5:13">
      <c r="G40" s="7"/>
      <c r="I40" s="7"/>
      <c r="J40" s="7"/>
    </row>
    <row r="41" spans="5:13">
      <c r="F41" s="3" t="s">
        <v>25</v>
      </c>
      <c r="G41" s="7">
        <f>1-(I39/G39)</f>
        <v>0.23738317757009342</v>
      </c>
      <c r="I41" s="7"/>
      <c r="J41" s="7"/>
    </row>
    <row r="42" spans="5:13">
      <c r="G42" s="7">
        <f>J39/G39</f>
        <v>0.23738317757009347</v>
      </c>
      <c r="I42" s="7"/>
      <c r="J42" s="7"/>
    </row>
    <row r="43" spans="5:13">
      <c r="G43" s="7"/>
      <c r="I43" s="7"/>
      <c r="J43" s="7"/>
    </row>
  </sheetData>
  <sortState xmlns:xlrd2="http://schemas.microsoft.com/office/spreadsheetml/2017/richdata2" ref="F33:F38">
    <sortCondition ref="F33:F38"/>
  </sortState>
  <mergeCells count="1">
    <mergeCell ref="I27:K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2024-04-24T07:27:55Z</dcterms:created>
  <dcterms:modified xsi:type="dcterms:W3CDTF">2024-04-27T14:28:22Z</dcterms:modified>
</cp:coreProperties>
</file>