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vori\UNITE\Corsi\2023_24ScienzeAlimentazione\"/>
    </mc:Choice>
  </mc:AlternateContent>
  <xr:revisionPtr revIDLastSave="0" documentId="8_{50AD3343-695E-46B8-B1A5-DC1B0C808047}" xr6:coauthVersionLast="47" xr6:coauthVersionMax="47" xr10:uidLastSave="{00000000-0000-0000-0000-000000000000}"/>
  <bookViews>
    <workbookView xWindow="-96" yWindow="-96" windowWidth="23232" windowHeight="12432" xr2:uid="{20341496-1FA9-4E50-AC92-0843EDC68FE4}"/>
  </bookViews>
  <sheets>
    <sheet name="Chi2_VCramer" sheetId="4" r:id="rId1"/>
    <sheet name="regression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D6" i="4"/>
  <c r="D10" i="4" s="1"/>
  <c r="D16" i="4" s="1"/>
  <c r="D22" i="4" s="1"/>
  <c r="D28" i="4" s="1"/>
  <c r="E6" i="4"/>
  <c r="F6" i="4"/>
  <c r="C6" i="4"/>
  <c r="G4" i="4"/>
  <c r="G5" i="4"/>
  <c r="G3" i="4"/>
  <c r="G6" i="4" s="1"/>
  <c r="D11" i="4" l="1"/>
  <c r="D17" i="4" s="1"/>
  <c r="D23" i="4"/>
  <c r="D29" i="4" s="1"/>
  <c r="C11" i="4"/>
  <c r="C17" i="4" s="1"/>
  <c r="C23" i="4" s="1"/>
  <c r="C29" i="4" s="1"/>
  <c r="F11" i="4"/>
  <c r="F17" i="4" s="1"/>
  <c r="E11" i="4"/>
  <c r="E17" i="4" s="1"/>
  <c r="E23" i="4" s="1"/>
  <c r="E29" i="4" s="1"/>
  <c r="C9" i="4"/>
  <c r="C15" i="4" s="1"/>
  <c r="D9" i="4"/>
  <c r="D15" i="4" s="1"/>
  <c r="E9" i="4"/>
  <c r="F9" i="4"/>
  <c r="F15" i="4" s="1"/>
  <c r="C10" i="4"/>
  <c r="C16" i="4" s="1"/>
  <c r="F10" i="4"/>
  <c r="E10" i="4"/>
  <c r="E16" i="4" s="1"/>
  <c r="E22" i="4" s="1"/>
  <c r="E28" i="4" s="1"/>
  <c r="C12" i="4" l="1"/>
  <c r="G9" i="4"/>
  <c r="F12" i="4"/>
  <c r="D12" i="4"/>
  <c r="G11" i="4"/>
  <c r="G10" i="4"/>
  <c r="G12" i="4" s="1"/>
  <c r="F16" i="4"/>
  <c r="F22" i="4" s="1"/>
  <c r="F28" i="4" s="1"/>
  <c r="C22" i="4"/>
  <c r="C28" i="4" s="1"/>
  <c r="G28" i="4" s="1"/>
  <c r="G16" i="4"/>
  <c r="F18" i="4"/>
  <c r="F21" i="4"/>
  <c r="F27" i="4" s="1"/>
  <c r="E12" i="4"/>
  <c r="E15" i="4"/>
  <c r="G15" i="4"/>
  <c r="D21" i="4"/>
  <c r="D27" i="4" s="1"/>
  <c r="C21" i="4"/>
  <c r="C27" i="4" s="1"/>
  <c r="C18" i="4"/>
  <c r="G17" i="4"/>
  <c r="F23" i="4"/>
  <c r="F29" i="4" s="1"/>
  <c r="G29" i="4" s="1"/>
  <c r="D30" i="4"/>
  <c r="D18" i="4"/>
  <c r="C30" i="4" l="1"/>
  <c r="G18" i="4"/>
  <c r="E21" i="4"/>
  <c r="E27" i="4" s="1"/>
  <c r="E30" i="4" s="1"/>
  <c r="E18" i="4"/>
  <c r="F30" i="4"/>
  <c r="C9" i="3"/>
  <c r="B12" i="3" s="1"/>
  <c r="B9" i="3"/>
  <c r="B11" i="3" s="1"/>
  <c r="G27" i="4" l="1"/>
  <c r="G30" i="4" s="1"/>
  <c r="J6" i="4" s="1"/>
  <c r="D5" i="3"/>
  <c r="D6" i="3"/>
  <c r="D7" i="3"/>
  <c r="D8" i="3"/>
  <c r="D3" i="3"/>
  <c r="D4" i="3"/>
  <c r="E4" i="3"/>
  <c r="H4" i="3" s="1"/>
  <c r="E5" i="3"/>
  <c r="H5" i="3" s="1"/>
  <c r="E6" i="3"/>
  <c r="H6" i="3" s="1"/>
  <c r="E7" i="3"/>
  <c r="H7" i="3" s="1"/>
  <c r="E8" i="3"/>
  <c r="H8" i="3" s="1"/>
  <c r="E3" i="3"/>
  <c r="J11" i="4"/>
  <c r="J7" i="4"/>
  <c r="J9" i="4" s="1"/>
  <c r="G6" i="3" l="1"/>
  <c r="F6" i="3"/>
  <c r="H3" i="3"/>
  <c r="H9" i="3" s="1"/>
  <c r="B15" i="3" s="1"/>
  <c r="G5" i="3"/>
  <c r="F5" i="3"/>
  <c r="G8" i="3"/>
  <c r="F8" i="3"/>
  <c r="F4" i="3"/>
  <c r="G4" i="3"/>
  <c r="G3" i="3"/>
  <c r="F3" i="3"/>
  <c r="G7" i="3"/>
  <c r="F7" i="3"/>
  <c r="G9" i="3" l="1"/>
  <c r="B14" i="3" s="1"/>
  <c r="F9" i="3"/>
  <c r="B18" i="3" l="1"/>
  <c r="B13" i="3"/>
  <c r="B16" i="3" s="1"/>
  <c r="C16" i="3" s="1"/>
  <c r="I4" i="3" l="1"/>
  <c r="I5" i="3"/>
  <c r="I6" i="3"/>
  <c r="I7" i="3"/>
  <c r="I8" i="3"/>
  <c r="I3" i="3"/>
</calcChain>
</file>

<file path=xl/sharedStrings.xml><?xml version="1.0" encoding="utf-8"?>
<sst xmlns="http://schemas.openxmlformats.org/spreadsheetml/2006/main" count="73" uniqueCount="36">
  <si>
    <t>totale</t>
  </si>
  <si>
    <t>nij</t>
  </si>
  <si>
    <t>n'ij</t>
  </si>
  <si>
    <t>nij-n'ij</t>
  </si>
  <si>
    <t>^2</t>
  </si>
  <si>
    <t>/n'ij</t>
  </si>
  <si>
    <t>Chi2</t>
  </si>
  <si>
    <t>X</t>
  </si>
  <si>
    <t>Y</t>
  </si>
  <si>
    <t>media X</t>
  </si>
  <si>
    <t>mediaY</t>
  </si>
  <si>
    <t>A=X-Mx</t>
  </si>
  <si>
    <t>B=Y-My</t>
  </si>
  <si>
    <t>A*B</t>
  </si>
  <si>
    <t>Covarianza</t>
  </si>
  <si>
    <t>A^2</t>
  </si>
  <si>
    <t>B^2</t>
  </si>
  <si>
    <t>sqmX</t>
  </si>
  <si>
    <t>sqmY</t>
  </si>
  <si>
    <t>Corr</t>
  </si>
  <si>
    <t>beta1</t>
  </si>
  <si>
    <t>beta0</t>
  </si>
  <si>
    <t>Ystimato</t>
  </si>
  <si>
    <t>X1</t>
  </si>
  <si>
    <t>X2</t>
  </si>
  <si>
    <t>X3</t>
  </si>
  <si>
    <t>Y1</t>
  </si>
  <si>
    <t>Y2</t>
  </si>
  <si>
    <t>Y3</t>
  </si>
  <si>
    <t>Y4</t>
  </si>
  <si>
    <t>freq oss</t>
  </si>
  <si>
    <t>freq teoriche</t>
  </si>
  <si>
    <t>conting</t>
  </si>
  <si>
    <t>cont quadr</t>
  </si>
  <si>
    <t>V Cramer</t>
  </si>
  <si>
    <t>min[(H-1),(K-1)]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</si>
</sst>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6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regressione!$B$3:$B$8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regressione!$C$3:$C$8</c:f>
              <c:numCache>
                <c:formatCode>General</c:formatCode>
                <c:ptCount val="6"/>
                <c:pt idx="0">
                  <c:v>-50</c:v>
                </c:pt>
                <c:pt idx="1">
                  <c:v>-20</c:v>
                </c:pt>
                <c:pt idx="2">
                  <c:v>-1</c:v>
                </c:pt>
                <c:pt idx="3">
                  <c:v>1</c:v>
                </c:pt>
                <c:pt idx="4">
                  <c:v>7</c:v>
                </c:pt>
                <c:pt idx="5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D8-4276-B9BF-A067FFA5304F}"/>
            </c:ext>
          </c:extLst>
        </c:ser>
        <c:ser>
          <c:idx val="1"/>
          <c:order val="1"/>
          <c:tx>
            <c:strRef>
              <c:f>regressione!$I$2</c:f>
              <c:strCache>
                <c:ptCount val="1"/>
                <c:pt idx="0">
                  <c:v>Ystimato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regressione!$B$3:$B$8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regressione!$I$3:$I$8</c:f>
              <c:numCache>
                <c:formatCode>0.0</c:formatCode>
                <c:ptCount val="6"/>
                <c:pt idx="0">
                  <c:v>-31.67520215633424</c:v>
                </c:pt>
                <c:pt idx="1">
                  <c:v>-28.95417789757413</c:v>
                </c:pt>
                <c:pt idx="2">
                  <c:v>-7.185983827493267</c:v>
                </c:pt>
                <c:pt idx="3">
                  <c:v>-1.7439353099730539</c:v>
                </c:pt>
                <c:pt idx="4">
                  <c:v>-4.4649595687331605</c:v>
                </c:pt>
                <c:pt idx="5">
                  <c:v>20.024258760107813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D8-4276-B9BF-A067FFA5304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regressione!$B$3:$B$8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regressione!$I$3:$I$8</c:f>
              <c:numCache>
                <c:formatCode>0.0</c:formatCode>
                <c:ptCount val="6"/>
                <c:pt idx="0">
                  <c:v>-31.67520215633424</c:v>
                </c:pt>
                <c:pt idx="1">
                  <c:v>-28.95417789757413</c:v>
                </c:pt>
                <c:pt idx="2">
                  <c:v>-7.185983827493267</c:v>
                </c:pt>
                <c:pt idx="3">
                  <c:v>-1.7439353099730539</c:v>
                </c:pt>
                <c:pt idx="4">
                  <c:v>-4.4649595687331605</c:v>
                </c:pt>
                <c:pt idx="5">
                  <c:v>20.024258760107813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DB-4834-BA1B-38421D31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709712"/>
        <c:axId val="972711792"/>
      </c:scatterChart>
      <c:valAx>
        <c:axId val="97270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711792"/>
        <c:crosses val="autoZero"/>
        <c:crossBetween val="midCat"/>
      </c:valAx>
      <c:valAx>
        <c:axId val="97271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70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16</xdr:col>
          <xdr:colOff>190501</xdr:colOff>
          <xdr:row>20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4</xdr:row>
          <xdr:rowOff>30480</xdr:rowOff>
        </xdr:from>
        <xdr:to>
          <xdr:col>14</xdr:col>
          <xdr:colOff>190499</xdr:colOff>
          <xdr:row>7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21771</xdr:colOff>
      <xdr:row>5</xdr:row>
      <xdr:rowOff>152400</xdr:rowOff>
    </xdr:from>
    <xdr:to>
      <xdr:col>11</xdr:col>
      <xdr:colOff>326571</xdr:colOff>
      <xdr:row>6</xdr:row>
      <xdr:rowOff>119743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117771" y="1077686"/>
          <a:ext cx="91440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140970</xdr:colOff>
      <xdr:row>3</xdr:row>
      <xdr:rowOff>76200</xdr:rowOff>
    </xdr:from>
    <xdr:to>
      <xdr:col>19</xdr:col>
      <xdr:colOff>64770</xdr:colOff>
      <xdr:row>14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C4B8-1A5F-4A79-A8D4-7B88C48A97D3}">
  <dimension ref="A2:J30"/>
  <sheetViews>
    <sheetView tabSelected="1" zoomScale="110" zoomScaleNormal="110" workbookViewId="0">
      <selection activeCell="H18" sqref="H18"/>
    </sheetView>
  </sheetViews>
  <sheetFormatPr defaultRowHeight="14.4" x14ac:dyDescent="0.55000000000000004"/>
  <cols>
    <col min="3" max="3" width="16.26171875" style="5" bestFit="1" customWidth="1"/>
    <col min="4" max="6" width="10.15625" style="5" bestFit="1" customWidth="1"/>
    <col min="7" max="7" width="10.15625" bestFit="1" customWidth="1"/>
  </cols>
  <sheetData>
    <row r="2" spans="1:10" x14ac:dyDescent="0.55000000000000004">
      <c r="A2" t="s">
        <v>30</v>
      </c>
      <c r="C2" s="5" t="s">
        <v>26</v>
      </c>
      <c r="D2" s="5" t="s">
        <v>27</v>
      </c>
      <c r="E2" s="5" t="s">
        <v>28</v>
      </c>
      <c r="F2" s="5" t="s">
        <v>29</v>
      </c>
      <c r="G2" s="7" t="s">
        <v>0</v>
      </c>
    </row>
    <row r="3" spans="1:10" x14ac:dyDescent="0.55000000000000004">
      <c r="A3" t="s">
        <v>1</v>
      </c>
      <c r="B3" t="s">
        <v>23</v>
      </c>
      <c r="C3" s="5">
        <v>11</v>
      </c>
      <c r="D3" s="5">
        <v>33</v>
      </c>
      <c r="E3" s="5">
        <v>12</v>
      </c>
      <c r="F3" s="5">
        <v>24</v>
      </c>
      <c r="G3" s="7">
        <f>SUM(C3:F3)</f>
        <v>80</v>
      </c>
    </row>
    <row r="4" spans="1:10" x14ac:dyDescent="0.55000000000000004">
      <c r="B4" t="s">
        <v>24</v>
      </c>
      <c r="C4" s="5">
        <v>23</v>
      </c>
      <c r="D4" s="5">
        <v>44</v>
      </c>
      <c r="E4" s="5">
        <v>24</v>
      </c>
      <c r="F4" s="5">
        <v>48</v>
      </c>
      <c r="G4" s="7">
        <f t="shared" ref="G4:G5" si="0">SUM(C4:F4)</f>
        <v>139</v>
      </c>
    </row>
    <row r="5" spans="1:10" x14ac:dyDescent="0.55000000000000004">
      <c r="B5" t="s">
        <v>25</v>
      </c>
      <c r="C5" s="5">
        <v>34</v>
      </c>
      <c r="D5" s="5">
        <v>56</v>
      </c>
      <c r="E5" s="5">
        <v>37</v>
      </c>
      <c r="F5" s="5">
        <v>61</v>
      </c>
      <c r="G5" s="7">
        <f t="shared" si="0"/>
        <v>188</v>
      </c>
    </row>
    <row r="6" spans="1:10" x14ac:dyDescent="0.55000000000000004">
      <c r="B6" s="6" t="s">
        <v>0</v>
      </c>
      <c r="C6" s="7">
        <f>SUM(C3:C5)</f>
        <v>68</v>
      </c>
      <c r="D6" s="7">
        <f t="shared" ref="D6:F6" si="1">SUM(D3:D5)</f>
        <v>133</v>
      </c>
      <c r="E6" s="7">
        <f t="shared" si="1"/>
        <v>73</v>
      </c>
      <c r="F6" s="7">
        <f t="shared" si="1"/>
        <v>133</v>
      </c>
      <c r="G6" s="7">
        <f>SUM(G3:G5)</f>
        <v>407</v>
      </c>
      <c r="I6" t="s">
        <v>6</v>
      </c>
      <c r="J6" s="14">
        <f>G30</f>
        <v>4.0219530583748391</v>
      </c>
    </row>
    <row r="7" spans="1:10" x14ac:dyDescent="0.55000000000000004">
      <c r="I7" t="s">
        <v>33</v>
      </c>
      <c r="J7" s="9">
        <f>J6/G6</f>
        <v>9.8819485463755262E-3</v>
      </c>
    </row>
    <row r="8" spans="1:10" x14ac:dyDescent="0.55000000000000004">
      <c r="A8" t="s">
        <v>31</v>
      </c>
      <c r="C8" s="5" t="s">
        <v>26</v>
      </c>
      <c r="D8" s="5" t="s">
        <v>27</v>
      </c>
      <c r="E8" s="5" t="s">
        <v>28</v>
      </c>
      <c r="F8" s="5" t="s">
        <v>29</v>
      </c>
      <c r="G8" s="5" t="s">
        <v>0</v>
      </c>
      <c r="I8" s="5" t="s">
        <v>35</v>
      </c>
      <c r="J8" s="9">
        <v>2</v>
      </c>
    </row>
    <row r="9" spans="1:10" x14ac:dyDescent="0.55000000000000004">
      <c r="A9" t="s">
        <v>2</v>
      </c>
      <c r="B9" t="s">
        <v>23</v>
      </c>
      <c r="C9" s="12">
        <f>C6*G3/G6</f>
        <v>13.366093366093367</v>
      </c>
      <c r="D9" s="12">
        <f>D6*G3/G6</f>
        <v>26.142506142506143</v>
      </c>
      <c r="E9" s="12">
        <f>E6*G3/G6</f>
        <v>14.348894348894349</v>
      </c>
      <c r="F9" s="12">
        <f>F6*G3/G6</f>
        <v>26.142506142506143</v>
      </c>
      <c r="G9" s="5">
        <f>SUM(C9:F9)</f>
        <v>80</v>
      </c>
      <c r="I9" t="s">
        <v>34</v>
      </c>
      <c r="J9" s="14">
        <f>(J7/J8)^0.5</f>
        <v>7.0292064083990038E-2</v>
      </c>
    </row>
    <row r="10" spans="1:10" x14ac:dyDescent="0.55000000000000004">
      <c r="B10" t="s">
        <v>24</v>
      </c>
      <c r="C10" s="12">
        <f>C6*G$4/$G$6</f>
        <v>23.223587223587224</v>
      </c>
      <c r="D10" s="12">
        <f>D6*$G$4/$G$6</f>
        <v>45.422604422604422</v>
      </c>
      <c r="E10" s="12">
        <f>E6*$G$4/$G$6</f>
        <v>24.931203931203932</v>
      </c>
      <c r="F10" s="12">
        <f t="shared" ref="F10" si="2">F6*$G$4/$G$6</f>
        <v>45.422604422604422</v>
      </c>
      <c r="G10" s="5">
        <f t="shared" ref="G10:G11" si="3">SUM(C10:F10)</f>
        <v>139</v>
      </c>
      <c r="J10" s="9"/>
    </row>
    <row r="11" spans="1:10" x14ac:dyDescent="0.55000000000000004">
      <c r="B11" t="s">
        <v>25</v>
      </c>
      <c r="C11" s="12">
        <f>C6*$G$5/$G$6</f>
        <v>31.41031941031941</v>
      </c>
      <c r="D11" s="12">
        <f>D6*$G$5/$G$6</f>
        <v>61.434889434889435</v>
      </c>
      <c r="E11" s="12">
        <f t="shared" ref="E11:F11" si="4">E6*$G$5/$G$6</f>
        <v>33.719901719901721</v>
      </c>
      <c r="F11" s="12">
        <f t="shared" si="4"/>
        <v>61.434889434889435</v>
      </c>
      <c r="G11" s="5">
        <f t="shared" si="3"/>
        <v>188</v>
      </c>
      <c r="J11" s="14">
        <f>(J6/(2*G6))^0.5</f>
        <v>7.0292064083990038E-2</v>
      </c>
    </row>
    <row r="12" spans="1:10" x14ac:dyDescent="0.55000000000000004">
      <c r="B12" t="s">
        <v>0</v>
      </c>
      <c r="C12" s="5">
        <f>SUM(C9:C11)</f>
        <v>68</v>
      </c>
      <c r="D12" s="5">
        <f t="shared" ref="D12" si="5">SUM(D9:D11)</f>
        <v>133</v>
      </c>
      <c r="E12" s="5">
        <f t="shared" ref="E12" si="6">SUM(E9:E11)</f>
        <v>73</v>
      </c>
      <c r="F12" s="5">
        <f t="shared" ref="F12" si="7">SUM(F9:F11)</f>
        <v>133</v>
      </c>
      <c r="G12" s="5">
        <f>SUM(G9:G11)</f>
        <v>407</v>
      </c>
    </row>
    <row r="14" spans="1:10" x14ac:dyDescent="0.55000000000000004">
      <c r="A14" t="s">
        <v>32</v>
      </c>
      <c r="C14" s="5" t="s">
        <v>26</v>
      </c>
      <c r="D14" s="5" t="s">
        <v>27</v>
      </c>
      <c r="E14" s="5" t="s">
        <v>28</v>
      </c>
      <c r="F14" s="5" t="s">
        <v>29</v>
      </c>
      <c r="G14" s="5" t="s">
        <v>0</v>
      </c>
    </row>
    <row r="15" spans="1:10" x14ac:dyDescent="0.55000000000000004">
      <c r="A15" t="s">
        <v>3</v>
      </c>
      <c r="B15" t="s">
        <v>23</v>
      </c>
      <c r="C15" s="12">
        <f>C3-C9</f>
        <v>-2.3660933660933665</v>
      </c>
      <c r="D15" s="12">
        <f t="shared" ref="D15:F15" si="8">D3-D9</f>
        <v>6.8574938574938571</v>
      </c>
      <c r="E15" s="12">
        <f t="shared" si="8"/>
        <v>-2.3488943488943494</v>
      </c>
      <c r="F15" s="12">
        <f t="shared" si="8"/>
        <v>-2.1425061425061429</v>
      </c>
      <c r="G15" s="5">
        <f>SUM(C15:F15)</f>
        <v>0</v>
      </c>
    </row>
    <row r="16" spans="1:10" x14ac:dyDescent="0.55000000000000004">
      <c r="B16" t="s">
        <v>24</v>
      </c>
      <c r="C16" s="12">
        <f t="shared" ref="C16:F16" si="9">C4-C10</f>
        <v>-0.2235872235872236</v>
      </c>
      <c r="D16" s="12">
        <f t="shared" si="9"/>
        <v>-1.4226044226044223</v>
      </c>
      <c r="E16" s="12">
        <f t="shared" si="9"/>
        <v>-0.93120393120393175</v>
      </c>
      <c r="F16" s="12">
        <f t="shared" si="9"/>
        <v>2.5773955773955777</v>
      </c>
      <c r="G16" s="5">
        <f t="shared" ref="G16:G17" si="10">SUM(C16:F16)</f>
        <v>0</v>
      </c>
    </row>
    <row r="17" spans="1:7" x14ac:dyDescent="0.55000000000000004">
      <c r="B17" t="s">
        <v>25</v>
      </c>
      <c r="C17" s="12">
        <f t="shared" ref="C17:F17" si="11">C5-C11</f>
        <v>2.5896805896805901</v>
      </c>
      <c r="D17" s="12">
        <f t="shared" si="11"/>
        <v>-5.4348894348894348</v>
      </c>
      <c r="E17" s="12">
        <f t="shared" si="11"/>
        <v>3.2800982800982794</v>
      </c>
      <c r="F17" s="12">
        <f t="shared" si="11"/>
        <v>-0.43488943488943477</v>
      </c>
      <c r="G17" s="5">
        <f t="shared" si="10"/>
        <v>0</v>
      </c>
    </row>
    <row r="18" spans="1:7" x14ac:dyDescent="0.55000000000000004">
      <c r="B18" t="s">
        <v>0</v>
      </c>
      <c r="C18" s="5">
        <f>SUM(C15:C17)</f>
        <v>0</v>
      </c>
      <c r="D18" s="5">
        <f t="shared" ref="D18" si="12">SUM(D15:D17)</f>
        <v>0</v>
      </c>
      <c r="E18" s="5">
        <f t="shared" ref="E18" si="13">SUM(E15:E17)</f>
        <v>0</v>
      </c>
      <c r="F18" s="5">
        <f t="shared" ref="F18" si="14">SUM(F15:F17)</f>
        <v>0</v>
      </c>
      <c r="G18" s="5">
        <f>SUM(G15:G17)</f>
        <v>0</v>
      </c>
    </row>
    <row r="20" spans="1:7" x14ac:dyDescent="0.55000000000000004">
      <c r="A20" t="s">
        <v>4</v>
      </c>
      <c r="C20" s="5" t="s">
        <v>26</v>
      </c>
      <c r="D20" s="5" t="s">
        <v>27</v>
      </c>
      <c r="E20" s="5" t="s">
        <v>28</v>
      </c>
      <c r="F20" s="5" t="s">
        <v>29</v>
      </c>
      <c r="G20" s="5" t="s">
        <v>0</v>
      </c>
    </row>
    <row r="21" spans="1:7" x14ac:dyDescent="0.55000000000000004">
      <c r="B21" t="s">
        <v>23</v>
      </c>
      <c r="C21" s="12">
        <f>C15^2</f>
        <v>5.5983978170710378</v>
      </c>
      <c r="D21" s="12">
        <f>D15^2</f>
        <v>47.025222005565979</v>
      </c>
      <c r="E21" s="12">
        <f t="shared" ref="E21:F21" si="15">E15^2</f>
        <v>5.5173046622678097</v>
      </c>
      <c r="F21" s="12">
        <f t="shared" si="15"/>
        <v>4.5903325706765523</v>
      </c>
      <c r="G21" s="12"/>
    </row>
    <row r="22" spans="1:7" x14ac:dyDescent="0.55000000000000004">
      <c r="B22" t="s">
        <v>24</v>
      </c>
      <c r="C22" s="12">
        <f t="shared" ref="C22:F22" si="16">C16^2</f>
        <v>4.9991246551443116E-2</v>
      </c>
      <c r="D22" s="12">
        <f t="shared" si="16"/>
        <v>2.023803343213662</v>
      </c>
      <c r="E22" s="12">
        <f t="shared" si="16"/>
        <v>0.8671407614896568</v>
      </c>
      <c r="F22" s="12">
        <f t="shared" si="16"/>
        <v>6.6429679623782834</v>
      </c>
      <c r="G22" s="12"/>
    </row>
    <row r="23" spans="1:7" x14ac:dyDescent="0.55000000000000004">
      <c r="B23" t="s">
        <v>25</v>
      </c>
      <c r="C23" s="12">
        <f t="shared" ref="C23:F23" si="17">C17^2</f>
        <v>6.7064455565684087</v>
      </c>
      <c r="D23" s="12">
        <f t="shared" si="17"/>
        <v>29.538023169472801</v>
      </c>
      <c r="E23" s="12">
        <f t="shared" si="17"/>
        <v>10.75904472710369</v>
      </c>
      <c r="F23" s="12">
        <f t="shared" si="17"/>
        <v>0.18912882057845193</v>
      </c>
      <c r="G23" s="12"/>
    </row>
    <row r="24" spans="1:7" x14ac:dyDescent="0.55000000000000004">
      <c r="B24" t="s">
        <v>0</v>
      </c>
      <c r="G24" s="5"/>
    </row>
    <row r="26" spans="1:7" x14ac:dyDescent="0.55000000000000004">
      <c r="C26" s="5" t="s">
        <v>26</v>
      </c>
      <c r="D26" s="5" t="s">
        <v>27</v>
      </c>
      <c r="E26" s="5" t="s">
        <v>28</v>
      </c>
      <c r="F26" s="5" t="s">
        <v>29</v>
      </c>
      <c r="G26" s="5" t="s">
        <v>0</v>
      </c>
    </row>
    <row r="27" spans="1:7" x14ac:dyDescent="0.55000000000000004">
      <c r="A27" t="s">
        <v>5</v>
      </c>
      <c r="B27" t="s">
        <v>23</v>
      </c>
      <c r="C27" s="12">
        <f>C21/C9</f>
        <v>0.41885071903454268</v>
      </c>
      <c r="D27" s="12">
        <f t="shared" ref="D27:F27" si="18">D21/D9</f>
        <v>1.7988031349873452</v>
      </c>
      <c r="E27" s="12">
        <f t="shared" si="18"/>
        <v>0.38451078725051341</v>
      </c>
      <c r="F27" s="12">
        <f t="shared" si="18"/>
        <v>0.17558884927305984</v>
      </c>
      <c r="G27" s="12">
        <f>SUM(C27:F27)</f>
        <v>2.7777534905454608</v>
      </c>
    </row>
    <row r="28" spans="1:7" x14ac:dyDescent="0.55000000000000004">
      <c r="B28" t="s">
        <v>24</v>
      </c>
      <c r="C28" s="12">
        <f t="shared" ref="C28:F28" si="19">C22/C10</f>
        <v>2.1526065749510525E-3</v>
      </c>
      <c r="D28" s="12">
        <f t="shared" si="19"/>
        <v>4.4554982457292176E-2</v>
      </c>
      <c r="E28" s="12">
        <f t="shared" si="19"/>
        <v>3.4781343246899604E-2</v>
      </c>
      <c r="F28" s="12">
        <f t="shared" si="19"/>
        <v>0.14624806408221785</v>
      </c>
      <c r="G28" s="12">
        <f t="shared" ref="G28:G29" si="20">SUM(C28:F28)</f>
        <v>0.22773699636136069</v>
      </c>
    </row>
    <row r="29" spans="1:7" x14ac:dyDescent="0.55000000000000004">
      <c r="B29" t="s">
        <v>25</v>
      </c>
      <c r="C29" s="12">
        <f t="shared" ref="C29:F29" si="21">C23/C11</f>
        <v>0.2135108996811125</v>
      </c>
      <c r="D29" s="12">
        <f t="shared" si="21"/>
        <v>0.48080208886479886</v>
      </c>
      <c r="E29" s="12">
        <f t="shared" si="21"/>
        <v>0.31907105828703014</v>
      </c>
      <c r="F29" s="12">
        <f t="shared" si="21"/>
        <v>3.0785246350755855E-3</v>
      </c>
      <c r="G29" s="12">
        <f t="shared" si="20"/>
        <v>1.0164625714680171</v>
      </c>
    </row>
    <row r="30" spans="1:7" x14ac:dyDescent="0.55000000000000004">
      <c r="B30" t="s">
        <v>0</v>
      </c>
      <c r="C30" s="12">
        <f>SUM(C27:C29)</f>
        <v>0.63451422529060619</v>
      </c>
      <c r="D30" s="12">
        <f t="shared" ref="D30" si="22">SUM(D27:D29)</f>
        <v>2.3241602063094362</v>
      </c>
      <c r="E30" s="12">
        <f t="shared" ref="E30" si="23">SUM(E27:E29)</f>
        <v>0.73836318878444307</v>
      </c>
      <c r="F30" s="12">
        <f t="shared" ref="F30" si="24">SUM(F27:F29)</f>
        <v>0.32491543799035327</v>
      </c>
      <c r="G30" s="13">
        <f>SUM(G27:G29)</f>
        <v>4.0219530583748391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16</xdr:col>
                <xdr:colOff>190500</xdr:colOff>
                <xdr:row>20</xdr:row>
                <xdr:rowOff>152400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r:id="rId7">
            <anchor moveWithCells="1">
              <from>
                <xdr:col>11</xdr:col>
                <xdr:colOff>381000</xdr:colOff>
                <xdr:row>4</xdr:row>
                <xdr:rowOff>30480</xdr:rowOff>
              </from>
              <to>
                <xdr:col>14</xdr:col>
                <xdr:colOff>190500</xdr:colOff>
                <xdr:row>7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3765-1F36-4F85-9330-D785A9DFAFDE}">
  <dimension ref="A2:I18"/>
  <sheetViews>
    <sheetView workbookViewId="0">
      <selection activeCell="N16" sqref="N16"/>
    </sheetView>
  </sheetViews>
  <sheetFormatPr defaultRowHeight="14.4" x14ac:dyDescent="0.55000000000000004"/>
  <cols>
    <col min="1" max="1" width="9.41796875" bestFit="1" customWidth="1"/>
    <col min="7" max="7" width="7.89453125" customWidth="1"/>
  </cols>
  <sheetData>
    <row r="2" spans="1:9" x14ac:dyDescent="0.55000000000000004">
      <c r="B2" s="4" t="s">
        <v>7</v>
      </c>
      <c r="C2" s="4" t="s">
        <v>8</v>
      </c>
      <c r="D2" s="2" t="s">
        <v>11</v>
      </c>
      <c r="E2" s="2" t="s">
        <v>12</v>
      </c>
      <c r="F2" s="2" t="s">
        <v>13</v>
      </c>
      <c r="G2" s="2" t="s">
        <v>15</v>
      </c>
      <c r="H2" s="2" t="s">
        <v>16</v>
      </c>
      <c r="I2" s="2" t="s">
        <v>22</v>
      </c>
    </row>
    <row r="3" spans="1:9" x14ac:dyDescent="0.55000000000000004">
      <c r="B3" s="5">
        <v>1</v>
      </c>
      <c r="C3" s="5">
        <v>-50</v>
      </c>
      <c r="D3" s="3">
        <f>B3-B$11</f>
        <v>-8.3333333333333339</v>
      </c>
      <c r="E3" s="3">
        <f>C3-B$12</f>
        <v>-41</v>
      </c>
      <c r="F3" s="3">
        <f>D3*E3</f>
        <v>341.66666666666669</v>
      </c>
      <c r="G3" s="3">
        <f>D3^2</f>
        <v>69.444444444444457</v>
      </c>
      <c r="H3" s="3">
        <f>E3^2</f>
        <v>1681</v>
      </c>
      <c r="I3" s="3">
        <f>B$18+B3*B$17</f>
        <v>-31.67520215633424</v>
      </c>
    </row>
    <row r="4" spans="1:9" x14ac:dyDescent="0.55000000000000004">
      <c r="B4" s="5">
        <v>2</v>
      </c>
      <c r="C4" s="5">
        <v>-20</v>
      </c>
      <c r="D4" s="3">
        <f t="shared" ref="D4:D8" si="0">B4-B$11</f>
        <v>-7.3333333333333339</v>
      </c>
      <c r="E4" s="3">
        <f t="shared" ref="E4:E8" si="1">C4-B$12</f>
        <v>-11</v>
      </c>
      <c r="F4" s="3">
        <f t="shared" ref="F4:F8" si="2">D4*E4</f>
        <v>80.666666666666671</v>
      </c>
      <c r="G4" s="3">
        <f t="shared" ref="G4:G8" si="3">D4^2</f>
        <v>53.777777777777786</v>
      </c>
      <c r="H4" s="3">
        <f t="shared" ref="H4:H8" si="4">E4^2</f>
        <v>121</v>
      </c>
      <c r="I4" s="3">
        <f t="shared" ref="I4:I8" si="5">B$18+B4*B$17</f>
        <v>-28.95417789757413</v>
      </c>
    </row>
    <row r="5" spans="1:9" x14ac:dyDescent="0.55000000000000004">
      <c r="B5" s="5">
        <v>10</v>
      </c>
      <c r="C5" s="5">
        <v>-1</v>
      </c>
      <c r="D5" s="3">
        <f t="shared" si="0"/>
        <v>0.66666666666666607</v>
      </c>
      <c r="E5" s="3">
        <f t="shared" si="1"/>
        <v>8</v>
      </c>
      <c r="F5" s="3">
        <f t="shared" si="2"/>
        <v>5.3333333333333286</v>
      </c>
      <c r="G5" s="3">
        <f t="shared" si="3"/>
        <v>0.44444444444444364</v>
      </c>
      <c r="H5" s="3">
        <f t="shared" si="4"/>
        <v>64</v>
      </c>
      <c r="I5" s="3">
        <f t="shared" si="5"/>
        <v>-7.185983827493267</v>
      </c>
    </row>
    <row r="6" spans="1:9" x14ac:dyDescent="0.55000000000000004">
      <c r="B6" s="5">
        <v>12</v>
      </c>
      <c r="C6" s="5">
        <v>1</v>
      </c>
      <c r="D6" s="3">
        <f t="shared" si="0"/>
        <v>2.6666666666666661</v>
      </c>
      <c r="E6" s="3">
        <f t="shared" si="1"/>
        <v>10</v>
      </c>
      <c r="F6" s="3">
        <f t="shared" si="2"/>
        <v>26.666666666666661</v>
      </c>
      <c r="G6" s="3">
        <f t="shared" si="3"/>
        <v>7.1111111111111081</v>
      </c>
      <c r="H6" s="3">
        <f t="shared" si="4"/>
        <v>100</v>
      </c>
      <c r="I6" s="3">
        <f t="shared" si="5"/>
        <v>-1.7439353099730539</v>
      </c>
    </row>
    <row r="7" spans="1:9" x14ac:dyDescent="0.55000000000000004">
      <c r="B7" s="5">
        <v>11</v>
      </c>
      <c r="C7" s="5">
        <v>7</v>
      </c>
      <c r="D7" s="3">
        <f t="shared" si="0"/>
        <v>1.6666666666666661</v>
      </c>
      <c r="E7" s="3">
        <f t="shared" si="1"/>
        <v>16</v>
      </c>
      <c r="F7" s="3">
        <f t="shared" si="2"/>
        <v>26.666666666666657</v>
      </c>
      <c r="G7" s="3">
        <f t="shared" si="3"/>
        <v>2.7777777777777759</v>
      </c>
      <c r="H7" s="3">
        <f t="shared" si="4"/>
        <v>256</v>
      </c>
      <c r="I7" s="3">
        <f t="shared" si="5"/>
        <v>-4.4649595687331605</v>
      </c>
    </row>
    <row r="8" spans="1:9" x14ac:dyDescent="0.55000000000000004">
      <c r="B8" s="5">
        <v>20</v>
      </c>
      <c r="C8" s="5">
        <v>9</v>
      </c>
      <c r="D8" s="3">
        <f t="shared" si="0"/>
        <v>10.666666666666666</v>
      </c>
      <c r="E8" s="3">
        <f t="shared" si="1"/>
        <v>18</v>
      </c>
      <c r="F8" s="3">
        <f t="shared" si="2"/>
        <v>192</v>
      </c>
      <c r="G8" s="3">
        <f t="shared" si="3"/>
        <v>113.77777777777777</v>
      </c>
      <c r="H8" s="3">
        <f t="shared" si="4"/>
        <v>324</v>
      </c>
      <c r="I8" s="3">
        <f t="shared" si="5"/>
        <v>20.024258760107813</v>
      </c>
    </row>
    <row r="9" spans="1:9" x14ac:dyDescent="0.55000000000000004">
      <c r="B9" s="8">
        <f>SUM(B3:B8)</f>
        <v>56</v>
      </c>
      <c r="C9" s="8">
        <f>SUM(C3:C8)</f>
        <v>-54</v>
      </c>
      <c r="D9" s="1"/>
      <c r="E9" s="1"/>
      <c r="F9" s="11">
        <f t="shared" ref="D9:F9" si="6">SUM(F3:F8)</f>
        <v>673</v>
      </c>
      <c r="G9" s="11">
        <f t="shared" ref="G9" si="7">SUM(G3:G8)</f>
        <v>247.33333333333334</v>
      </c>
      <c r="H9" s="11">
        <f t="shared" ref="H9" si="8">SUM(H3:H8)</f>
        <v>2546</v>
      </c>
      <c r="I9" s="1"/>
    </row>
    <row r="11" spans="1:9" x14ac:dyDescent="0.55000000000000004">
      <c r="A11" t="s">
        <v>9</v>
      </c>
      <c r="B11" s="3">
        <f>B9/6</f>
        <v>9.3333333333333339</v>
      </c>
    </row>
    <row r="12" spans="1:9" x14ac:dyDescent="0.55000000000000004">
      <c r="A12" t="s">
        <v>10</v>
      </c>
      <c r="B12" s="3">
        <f>C9/6</f>
        <v>-9</v>
      </c>
    </row>
    <row r="13" spans="1:9" x14ac:dyDescent="0.55000000000000004">
      <c r="A13" t="s">
        <v>14</v>
      </c>
      <c r="B13" s="3">
        <f>F9/6</f>
        <v>112.16666666666667</v>
      </c>
    </row>
    <row r="14" spans="1:9" x14ac:dyDescent="0.55000000000000004">
      <c r="A14" t="s">
        <v>17</v>
      </c>
      <c r="B14" s="3">
        <f>(G9/6)^0.5</f>
        <v>6.4204534280860743</v>
      </c>
    </row>
    <row r="15" spans="1:9" x14ac:dyDescent="0.55000000000000004">
      <c r="A15" t="s">
        <v>18</v>
      </c>
      <c r="B15" s="3">
        <f>(H9/6)^0.5</f>
        <v>20.599352740640501</v>
      </c>
    </row>
    <row r="16" spans="1:9" x14ac:dyDescent="0.55000000000000004">
      <c r="A16" t="s">
        <v>19</v>
      </c>
      <c r="B16" s="3">
        <f>B13/(B14*B15)</f>
        <v>0.84809507123952943</v>
      </c>
      <c r="C16" s="10">
        <f>B16^2</f>
        <v>0.71926524986078255</v>
      </c>
    </row>
    <row r="17" spans="1:2" x14ac:dyDescent="0.55000000000000004">
      <c r="A17" t="s">
        <v>20</v>
      </c>
      <c r="B17" s="3">
        <f>F9/G9</f>
        <v>2.7210242587601079</v>
      </c>
    </row>
    <row r="18" spans="1:2" x14ac:dyDescent="0.55000000000000004">
      <c r="A18" t="s">
        <v>21</v>
      </c>
      <c r="B18" s="3">
        <f>B12-B17*B11</f>
        <v>-34.396226415094347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Chi2_VCramer</vt:lpstr>
      <vt:lpstr>regressione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 fabrizi</cp:lastModifiedBy>
  <dcterms:created xsi:type="dcterms:W3CDTF">2021-04-29T12:13:56Z</dcterms:created>
  <dcterms:modified xsi:type="dcterms:W3CDTF">2024-05-08T08:17:58Z</dcterms:modified>
</cp:coreProperties>
</file>