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004483\Downloads\"/>
    </mc:Choice>
  </mc:AlternateContent>
  <xr:revisionPtr revIDLastSave="0" documentId="8_{210CE076-7927-4C65-9E6F-A90F7BBB0009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Lead Generation" sheetId="1" r:id="rId1"/>
    <sheet name="Altri 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G2" i="1"/>
  <c r="I2" i="1"/>
  <c r="E2" i="1"/>
  <c r="D2" i="1"/>
  <c r="C8" i="2"/>
  <c r="D8" i="2"/>
  <c r="B8" i="2"/>
  <c r="J19" i="1"/>
  <c r="J15" i="1"/>
  <c r="J10" i="1"/>
  <c r="J9" i="1"/>
  <c r="I14" i="1"/>
  <c r="I15" i="1"/>
  <c r="I16" i="1"/>
  <c r="I17" i="1"/>
  <c r="I18" i="1"/>
  <c r="I19" i="1"/>
  <c r="I13" i="1"/>
  <c r="I4" i="1"/>
  <c r="I5" i="1"/>
  <c r="I6" i="1"/>
  <c r="I7" i="1"/>
  <c r="I8" i="1"/>
  <c r="I9" i="1"/>
  <c r="I10" i="1"/>
  <c r="I11" i="1"/>
  <c r="I12" i="1"/>
  <c r="I2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  <c r="G14" i="1"/>
  <c r="G15" i="1"/>
  <c r="G16" i="1"/>
  <c r="G17" i="1"/>
  <c r="G18" i="1"/>
  <c r="G19" i="1"/>
  <c r="G20" i="1"/>
  <c r="G13" i="1"/>
  <c r="G4" i="1"/>
  <c r="G5" i="1"/>
  <c r="G6" i="1"/>
  <c r="G7" i="1"/>
  <c r="G8" i="1"/>
  <c r="G9" i="1"/>
  <c r="G10" i="1"/>
  <c r="G11" i="1"/>
  <c r="G12" i="1"/>
  <c r="G3" i="1"/>
  <c r="D20" i="1" l="1"/>
  <c r="E20" i="1"/>
</calcChain>
</file>

<file path=xl/sharedStrings.xml><?xml version="1.0" encoding="utf-8"?>
<sst xmlns="http://schemas.openxmlformats.org/spreadsheetml/2006/main" count="59" uniqueCount="59">
  <si>
    <t>Fonte Lead</t>
  </si>
  <si>
    <t>Note</t>
  </si>
  <si>
    <t>Colonna1</t>
  </si>
  <si>
    <t>Contatti</t>
  </si>
  <si>
    <t>Contratti</t>
  </si>
  <si>
    <t>Costi diretti</t>
  </si>
  <si>
    <t>Fonti di lead</t>
  </si>
  <si>
    <t>Fonte contratti</t>
  </si>
  <si>
    <t>CTR</t>
  </si>
  <si>
    <t>CAC</t>
  </si>
  <si>
    <t xml:space="preserve"> PREVENTIVI CONTATTI </t>
  </si>
  <si>
    <t>Pagina contatti del sito ita</t>
  </si>
  <si>
    <t xml:space="preserve"> PREVENTIVI CONTATTi totali</t>
  </si>
  <si>
    <t>Pagina contatti del sito eng+tutte le fonti</t>
  </si>
  <si>
    <t xml:space="preserve"> PREVENTIVI FACEBOOK </t>
  </si>
  <si>
    <t xml:space="preserve"> PREVENTIVI LANDING </t>
  </si>
  <si>
    <t>Home page del  sito</t>
  </si>
  <si>
    <t xml:space="preserve"> PREVENTIVI LINKEDIN </t>
  </si>
  <si>
    <t xml:space="preserve"> PREVENTIVI Landing OLD </t>
  </si>
  <si>
    <t xml:space="preserve"> PREVENTIVI Landing new0</t>
  </si>
  <si>
    <t>Fonte AdW</t>
  </si>
  <si>
    <t xml:space="preserve"> PREVENTIVI Landing new1 </t>
  </si>
  <si>
    <t>Fonte Display</t>
  </si>
  <si>
    <t xml:space="preserve"> PREVENTIVI BLOG </t>
  </si>
  <si>
    <t xml:space="preserve"> PREVENTIVI Off line (tot)</t>
  </si>
  <si>
    <t>PREVENTIVI TELEFONICI</t>
  </si>
  <si>
    <t>Chiamte dirette in ufficio</t>
  </si>
  <si>
    <t xml:space="preserve">PREVENTIVI AGENTE </t>
  </si>
  <si>
    <t>1 commerciale esterno (provvisione)</t>
  </si>
  <si>
    <t>150 € ogni contratto</t>
  </si>
  <si>
    <t>PREVENTIVI ADV</t>
  </si>
  <si>
    <t>Affissioni presso fiere</t>
  </si>
  <si>
    <t>complessivamente € 15000</t>
  </si>
  <si>
    <t xml:space="preserve">PREVENTIVI PASSAPAROLA </t>
  </si>
  <si>
    <t xml:space="preserve">PREVENTIVI DEPLIANT </t>
  </si>
  <si>
    <t xml:space="preserve">PREVENTIVI RIACQUISTO CLIENTE </t>
  </si>
  <si>
    <t xml:space="preserve">PREVENTIVI EVENTI </t>
  </si>
  <si>
    <t>100€ ogni contatto</t>
  </si>
  <si>
    <t>Tot</t>
  </si>
  <si>
    <t>Descrizione dell'azienda</t>
  </si>
  <si>
    <t>L'azienda si occupa di affitto di apparecchiature medicali</t>
  </si>
  <si>
    <t>Per l'affitto delle apparecchiature l'azienda propone 3 differenti tipologie di contratti diversi per durata (da 1  a 3 ANNI)</t>
  </si>
  <si>
    <t>Per ogni tipologia di contratto l'azienda sostiene dei costi di setup e dei costi di mantenimento</t>
  </si>
  <si>
    <t>L'azienda adotta canali di contatto sia off line che digitali</t>
  </si>
  <si>
    <t>Scenario</t>
  </si>
  <si>
    <t xml:space="preserve">Il primo intervento del consulente è di chiedere come si sviluppa la "lead generation" per tipologia di fonte </t>
  </si>
  <si>
    <t>Chiede inoltre di fornire il numero di contratti chiusi per fonte di generazione del lead</t>
  </si>
  <si>
    <t>Anche la marginalità per prodotto risulta utile e pertanto viene  richiesta al controllo di gestione</t>
  </si>
  <si>
    <t>Il responsabile dei sistemi informativi fornisce il file excell con le informazioni richiesti dal consulente</t>
  </si>
  <si>
    <t>Obiettivo</t>
  </si>
  <si>
    <t>Condurre un'analisi fornendo le principali findings</t>
  </si>
  <si>
    <t>Fornire dei suggerimenti su alcune aree di miglioramento/intervento</t>
  </si>
  <si>
    <t>Abbonamento 12 Mesi</t>
  </si>
  <si>
    <t>Abbonamento 24 Mesi</t>
  </si>
  <si>
    <t>Abbonamento 30 Mesi</t>
  </si>
  <si>
    <t>Prezzi</t>
  </si>
  <si>
    <t>Costi di setup</t>
  </si>
  <si>
    <t>Costo mantenimento</t>
  </si>
  <si>
    <t>Distribuzione fatturato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</si>
</sst>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€&quot;\ #,##0;[Red]\-&quot;€&quot;\ #,##0"/>
    <numFmt numFmtId="165" formatCode="&quot;€&quot;\ #,##0.00;[Red]\-&quot;€&quot;\ #,##0.00"/>
    <numFmt numFmtId="166" formatCode="#,##0\ [$€-1];[Red]\-#,##0\ [$€-1]"/>
    <numFmt numFmtId="167" formatCode="0.0%"/>
    <numFmt numFmtId="168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555555"/>
      <name val="Tahoma"/>
      <family val="2"/>
    </font>
    <font>
      <sz val="10"/>
      <color rgb="FF555555"/>
      <name val="Tahoma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/>
    <xf numFmtId="8" fontId="0" fillId="0" borderId="0" xfId="0" applyNumberFormat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167" fontId="2" fillId="0" borderId="0" xfId="2" applyNumberFormat="1" applyFont="1"/>
    <xf numFmtId="168" fontId="2" fillId="0" borderId="0" xfId="1" applyNumberFormat="1" applyFont="1"/>
    <xf numFmtId="168" fontId="2" fillId="0" borderId="0" xfId="0" applyNumberFormat="1" applyFont="1"/>
    <xf numFmtId="167" fontId="2" fillId="4" borderId="0" xfId="2" applyNumberFormat="1" applyFont="1" applyFill="1"/>
    <xf numFmtId="167" fontId="2" fillId="5" borderId="0" xfId="2" applyNumberFormat="1" applyFont="1" applyFill="1"/>
    <xf numFmtId="167" fontId="2" fillId="6" borderId="0" xfId="2" applyNumberFormat="1" applyFont="1" applyFill="1"/>
    <xf numFmtId="9" fontId="2" fillId="6" borderId="0" xfId="2" applyFont="1" applyFill="1"/>
  </cellXfs>
  <cellStyles count="3">
    <cellStyle name="Currency" xfId="1" builtinId="4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solid">
          <fgColor indexed="64"/>
          <bgColor rgb="FFFFFF00"/>
        </patternFill>
      </fill>
    </dxf>
    <dxf>
      <alignment horizont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Tahom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547001</xdr:colOff>
      <xdr:row>21</xdr:row>
      <xdr:rowOff>66787</xdr:rowOff>
    </xdr:from>
    <xdr:to>
      <xdr:col>5</xdr:col>
      <xdr:colOff>50040</xdr:colOff>
      <xdr:row>21</xdr:row>
      <xdr:rowOff>84427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put penna 3">
              <a:extLst>
                <a:ext uri="{FF2B5EF4-FFF2-40B4-BE49-F238E27FC236}">
                  <a16:creationId xmlns:a16="http://schemas.microsoft.com/office/drawing/2014/main" id="{D8EA278F-9F02-4BED-8556-D8B811F6C8B7}"/>
                </a:ext>
              </a:extLst>
            </xdr14:cNvPr>
            <xdr14:cNvContentPartPr/>
          </xdr14:nvContentPartPr>
          <xdr14:nvPr macro=""/>
          <xdr14:xfrm>
            <a:off x="6678720" y="3900600"/>
            <a:ext cx="50040" cy="17640"/>
          </xdr14:xfrm>
        </xdr:contentPart>
      </mc:Choice>
      <mc:Fallback xmlns="">
        <xdr:pic>
          <xdr:nvPicPr>
            <xdr:cNvPr id="4" name="Input penna 3">
              <a:extLst>
                <a:ext uri="{FF2B5EF4-FFF2-40B4-BE49-F238E27FC236}">
                  <a16:creationId xmlns:a16="http://schemas.microsoft.com/office/drawing/2014/main" id="{D8EA278F-9F02-4BED-8556-D8B811F6C8B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670080" y="3891600"/>
              <a:ext cx="67680" cy="352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9-04-08T15:35:31.418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632 1893 6144,'-19'-23'2272,"21"23"-1760,5 6-576,3 0-320,5 0-1504,10 2-512,10 0 576,9 6 416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:J2" totalsRowShown="0">
  <autoFilter ref="A1:J2" xr:uid="{00000000-0009-0000-0100-000001000000}"/>
  <tableColumns count="10">
    <tableColumn id="1" xr3:uid="{00000000-0010-0000-0000-000001000000}" name="Fonte Lead" dataDxfId="9"/>
    <tableColumn id="2" xr3:uid="{00000000-0010-0000-0000-000002000000}" name="Note" dataDxfId="8"/>
    <tableColumn id="6" xr3:uid="{08322EF8-0B22-4F3D-A471-C3B4E692A583}" name="Colonna1" dataDxfId="7"/>
    <tableColumn id="3" xr3:uid="{00000000-0010-0000-0000-000003000000}" name="Contatti" dataDxfId="6">
      <calculatedColumnFormula>+SUM(D3:D11)</calculatedColumnFormula>
    </tableColumn>
    <tableColumn id="4" xr3:uid="{00000000-0010-0000-0000-000004000000}" name="Contratti" dataDxfId="5">
      <calculatedColumnFormula>+SUM(E3:E11)</calculatedColumnFormula>
    </tableColumn>
    <tableColumn id="5" xr3:uid="{00000000-0010-0000-0000-000005000000}" name="Costi diretti" dataDxfId="4"/>
    <tableColumn id="7" xr3:uid="{F511F260-1F7A-498C-AEB6-7320CE463F1C}" name="Fonti di lead" dataDxfId="3">
      <calculatedColumnFormula>+D2/$D$20</calculatedColumnFormula>
    </tableColumn>
    <tableColumn id="8" xr3:uid="{B2EB37E9-128D-4B8F-9843-BD67625CB2E5}" name="Fonte contratti" dataDxfId="2">
      <calculatedColumnFormula>+E2/$E$20</calculatedColumnFormula>
    </tableColumn>
    <tableColumn id="9" xr3:uid="{80AA4A82-4906-40D9-AA80-A0A06C353F22}" name="CTR" dataDxfId="1">
      <calculatedColumnFormula>+Tabella1[[#This Row],[Contratti]]/Tabella1[[#This Row],[Contatti]]</calculatedColumnFormula>
    </tableColumn>
    <tableColumn id="10" xr3:uid="{BFF1B714-4842-4E54-81D7-9CC7D63FBB34}" name="CAC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20" zoomScaleNormal="100" workbookViewId="0">
      <selection activeCell="I20" sqref="I20"/>
    </sheetView>
  </sheetViews>
  <sheetFormatPr defaultColWidth="9" defaultRowHeight="14.35" x14ac:dyDescent="0.5"/>
  <cols>
    <col min="1" max="1" width="30.29296875" style="5" bestFit="1" customWidth="1"/>
    <col min="2" max="2" width="15.5859375" style="5" hidden="1" customWidth="1"/>
    <col min="3" max="3" width="15.87890625" style="5" hidden="1" customWidth="1"/>
    <col min="4" max="4" width="13.5859375" style="5" hidden="1" customWidth="1"/>
    <col min="5" max="5" width="13.703125" style="5" hidden="1" customWidth="1"/>
    <col min="6" max="6" width="17.703125" style="6" customWidth="1"/>
    <col min="7" max="7" width="14.29296875" style="5" customWidth="1"/>
    <col min="8" max="8" width="15.1171875" style="5" bestFit="1" customWidth="1"/>
    <col min="9" max="9" width="9" style="5"/>
    <col min="10" max="10" width="10.29296875" style="5" bestFit="1" customWidth="1"/>
    <col min="11" max="16384" width="9" style="5"/>
  </cols>
  <sheetData>
    <row r="1" spans="1:10" x14ac:dyDescent="0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5">
      <c r="A2" s="7"/>
      <c r="B2" s="7"/>
      <c r="C2" s="7"/>
      <c r="D2" s="5">
        <f>+SUM(D3:D11)</f>
        <v>13728</v>
      </c>
      <c r="E2" s="5">
        <f>+SUM(E3:E11)</f>
        <v>1131</v>
      </c>
      <c r="G2" s="25">
        <f t="shared" ref="G2" si="0">+D2/$D$20</f>
        <v>0.77441191402944665</v>
      </c>
      <c r="H2" s="26">
        <f t="shared" ref="H2" si="1">+E2/$E$20</f>
        <v>0.43667953667953668</v>
      </c>
      <c r="I2" s="28">
        <f>+Tabella1[[#This Row],[Contratti]]/Tabella1[[#This Row],[Contatti]]</f>
        <v>8.2386363636363633E-2</v>
      </c>
      <c r="J2"/>
    </row>
    <row r="3" spans="1:10" x14ac:dyDescent="0.5">
      <c r="A3" s="16" t="s">
        <v>10</v>
      </c>
      <c r="B3" s="16" t="s">
        <v>11</v>
      </c>
      <c r="C3" s="16"/>
      <c r="D3" s="17">
        <v>716</v>
      </c>
      <c r="E3" s="17">
        <v>201</v>
      </c>
      <c r="G3" s="22">
        <f>+D3/$D$20</f>
        <v>4.0390364979974051E-2</v>
      </c>
      <c r="H3" s="22">
        <f>+E3/$E$20</f>
        <v>7.7606177606177607E-2</v>
      </c>
      <c r="I3" s="22">
        <f>+E3/D3</f>
        <v>0.28072625698324022</v>
      </c>
    </row>
    <row r="4" spans="1:10" x14ac:dyDescent="0.5">
      <c r="A4" s="16" t="s">
        <v>12</v>
      </c>
      <c r="B4" s="16" t="s">
        <v>13</v>
      </c>
      <c r="C4" s="16"/>
      <c r="D4" s="17">
        <v>353</v>
      </c>
      <c r="E4" s="17">
        <v>96</v>
      </c>
      <c r="G4" s="22">
        <f t="shared" ref="G4:G12" si="2">+D4/$D$20</f>
        <v>1.9913126868618493E-2</v>
      </c>
      <c r="H4" s="22">
        <f t="shared" ref="H4:H20" si="3">+E4/$E$20</f>
        <v>3.7065637065637064E-2</v>
      </c>
      <c r="I4" s="22">
        <f t="shared" ref="I4:I20" si="4">+E4/D4</f>
        <v>0.2719546742209632</v>
      </c>
    </row>
    <row r="5" spans="1:10" x14ac:dyDescent="0.5">
      <c r="A5" s="16" t="s">
        <v>14</v>
      </c>
      <c r="B5" s="16"/>
      <c r="C5" s="16"/>
      <c r="D5" s="17">
        <v>2018</v>
      </c>
      <c r="E5" s="17">
        <v>51</v>
      </c>
      <c r="G5" s="22">
        <f t="shared" si="2"/>
        <v>0.11383764878434027</v>
      </c>
      <c r="H5" s="22">
        <f t="shared" si="3"/>
        <v>1.9691119691119693E-2</v>
      </c>
      <c r="I5" s="22">
        <f t="shared" si="4"/>
        <v>2.5272547076313181E-2</v>
      </c>
    </row>
    <row r="6" spans="1:10" x14ac:dyDescent="0.5">
      <c r="A6" s="16" t="s">
        <v>15</v>
      </c>
      <c r="B6" s="16" t="s">
        <v>16</v>
      </c>
      <c r="C6" s="16"/>
      <c r="D6" s="17">
        <v>1649</v>
      </c>
      <c r="E6" s="17">
        <v>289</v>
      </c>
      <c r="G6" s="22">
        <f t="shared" si="2"/>
        <v>9.3021943927342476E-2</v>
      </c>
      <c r="H6" s="22">
        <f t="shared" si="3"/>
        <v>0.11158301158301158</v>
      </c>
      <c r="I6" s="22">
        <f t="shared" si="4"/>
        <v>0.17525773195876287</v>
      </c>
    </row>
    <row r="7" spans="1:10" x14ac:dyDescent="0.5">
      <c r="A7" s="16" t="s">
        <v>17</v>
      </c>
      <c r="B7" s="16"/>
      <c r="C7" s="16"/>
      <c r="D7" s="17">
        <v>2</v>
      </c>
      <c r="E7" s="17">
        <v>0</v>
      </c>
      <c r="G7" s="22">
        <f t="shared" si="2"/>
        <v>1.1282224854741355E-4</v>
      </c>
      <c r="H7" s="22">
        <f t="shared" si="3"/>
        <v>0</v>
      </c>
      <c r="I7" s="22">
        <f t="shared" si="4"/>
        <v>0</v>
      </c>
    </row>
    <row r="8" spans="1:10" x14ac:dyDescent="0.5">
      <c r="A8" s="16" t="s">
        <v>18</v>
      </c>
      <c r="B8" s="16"/>
      <c r="C8" s="16"/>
      <c r="D8" s="17">
        <v>375</v>
      </c>
      <c r="E8" s="17">
        <v>25</v>
      </c>
      <c r="G8" s="22">
        <f t="shared" si="2"/>
        <v>2.1154171602640041E-2</v>
      </c>
      <c r="H8" s="22">
        <f t="shared" si="3"/>
        <v>9.6525096525096523E-3</v>
      </c>
      <c r="I8" s="22">
        <f t="shared" si="4"/>
        <v>6.6666666666666666E-2</v>
      </c>
    </row>
    <row r="9" spans="1:10" x14ac:dyDescent="0.5">
      <c r="A9" s="16" t="s">
        <v>19</v>
      </c>
      <c r="B9" s="16" t="s">
        <v>20</v>
      </c>
      <c r="C9" s="16"/>
      <c r="D9" s="17">
        <v>2735</v>
      </c>
      <c r="E9" s="17">
        <v>193</v>
      </c>
      <c r="F9" s="13">
        <v>45000</v>
      </c>
      <c r="G9" s="22">
        <f t="shared" si="2"/>
        <v>0.15428442488858804</v>
      </c>
      <c r="H9" s="22">
        <f t="shared" si="3"/>
        <v>7.4517374517374516E-2</v>
      </c>
      <c r="I9" s="22">
        <f t="shared" si="4"/>
        <v>7.0566727605118826E-2</v>
      </c>
      <c r="J9" s="23">
        <f>+F9/E9</f>
        <v>233.16062176165804</v>
      </c>
    </row>
    <row r="10" spans="1:10" x14ac:dyDescent="0.5">
      <c r="A10" s="16" t="s">
        <v>21</v>
      </c>
      <c r="B10" s="16" t="s">
        <v>22</v>
      </c>
      <c r="C10" s="16"/>
      <c r="D10" s="17">
        <v>4887</v>
      </c>
      <c r="E10" s="17">
        <v>260</v>
      </c>
      <c r="F10" s="13">
        <v>50000</v>
      </c>
      <c r="G10" s="22">
        <f t="shared" si="2"/>
        <v>0.27568116432560502</v>
      </c>
      <c r="H10" s="22">
        <f t="shared" si="3"/>
        <v>0.10038610038610038</v>
      </c>
      <c r="I10" s="22">
        <f t="shared" si="4"/>
        <v>5.3202373644362595E-2</v>
      </c>
      <c r="J10" s="23">
        <f>+F10/E10</f>
        <v>192.30769230769232</v>
      </c>
    </row>
    <row r="11" spans="1:10" x14ac:dyDescent="0.5">
      <c r="A11" s="16" t="s">
        <v>23</v>
      </c>
      <c r="B11" s="16"/>
      <c r="C11" s="16"/>
      <c r="D11" s="17">
        <v>993</v>
      </c>
      <c r="E11" s="17">
        <v>16</v>
      </c>
      <c r="G11" s="22">
        <f t="shared" si="2"/>
        <v>5.6016246403790826E-2</v>
      </c>
      <c r="H11" s="22">
        <f t="shared" si="3"/>
        <v>6.1776061776061776E-3</v>
      </c>
      <c r="I11" s="22">
        <f t="shared" si="4"/>
        <v>1.6112789526686808E-2</v>
      </c>
      <c r="J11" s="24"/>
    </row>
    <row r="12" spans="1:10" x14ac:dyDescent="0.5">
      <c r="A12" s="18" t="s">
        <v>24</v>
      </c>
      <c r="B12" s="18"/>
      <c r="C12" s="18"/>
      <c r="D12" s="19">
        <v>3999</v>
      </c>
      <c r="E12" s="19">
        <v>1459</v>
      </c>
      <c r="G12" s="25">
        <f t="shared" si="2"/>
        <v>0.22558808597055338</v>
      </c>
      <c r="H12" s="26">
        <f t="shared" si="3"/>
        <v>0.56332046332046337</v>
      </c>
      <c r="I12" s="27">
        <f t="shared" si="4"/>
        <v>0.36484121030257566</v>
      </c>
      <c r="J12" s="24"/>
    </row>
    <row r="13" spans="1:10" x14ac:dyDescent="0.5">
      <c r="A13" s="20" t="s">
        <v>25</v>
      </c>
      <c r="B13" s="20" t="s">
        <v>26</v>
      </c>
      <c r="C13" s="21">
        <v>1809</v>
      </c>
      <c r="D13" s="19"/>
      <c r="E13" s="21">
        <v>614</v>
      </c>
      <c r="G13" s="22">
        <f>+C13/$D$20</f>
        <v>0.10204772381113555</v>
      </c>
      <c r="H13" s="22">
        <f t="shared" si="3"/>
        <v>0.23706563706563707</v>
      </c>
      <c r="I13" s="22">
        <f>+E13/C13</f>
        <v>0.33941404090657823</v>
      </c>
      <c r="J13" s="24"/>
    </row>
    <row r="14" spans="1:10" x14ac:dyDescent="0.5">
      <c r="A14" s="20" t="s">
        <v>27</v>
      </c>
      <c r="B14" s="20" t="s">
        <v>28</v>
      </c>
      <c r="C14" s="21">
        <v>701</v>
      </c>
      <c r="D14" s="19"/>
      <c r="E14" s="21">
        <v>147</v>
      </c>
      <c r="F14" s="8" t="s">
        <v>29</v>
      </c>
      <c r="G14" s="22">
        <f t="shared" ref="G14:G20" si="5">+C14/$D$20</f>
        <v>3.9544198115868449E-2</v>
      </c>
      <c r="H14" s="22">
        <f t="shared" si="3"/>
        <v>5.675675675675676E-2</v>
      </c>
      <c r="I14" s="22">
        <f t="shared" ref="I14:I19" si="6">+E14/C14</f>
        <v>0.20970042796005706</v>
      </c>
      <c r="J14" s="24">
        <v>150</v>
      </c>
    </row>
    <row r="15" spans="1:10" x14ac:dyDescent="0.5">
      <c r="A15" s="20" t="s">
        <v>30</v>
      </c>
      <c r="B15" s="20" t="s">
        <v>31</v>
      </c>
      <c r="C15" s="21">
        <v>120</v>
      </c>
      <c r="D15" s="19"/>
      <c r="E15" s="21">
        <v>22</v>
      </c>
      <c r="F15" s="8" t="s">
        <v>32</v>
      </c>
      <c r="G15" s="22">
        <f t="shared" si="5"/>
        <v>6.7693349128448129E-3</v>
      </c>
      <c r="H15" s="22">
        <f t="shared" si="3"/>
        <v>8.4942084942084949E-3</v>
      </c>
      <c r="I15" s="22">
        <f t="shared" si="6"/>
        <v>0.18333333333333332</v>
      </c>
      <c r="J15" s="24">
        <f>15000/E15</f>
        <v>681.81818181818187</v>
      </c>
    </row>
    <row r="16" spans="1:10" x14ac:dyDescent="0.5">
      <c r="A16" s="20" t="s">
        <v>33</v>
      </c>
      <c r="B16" s="20"/>
      <c r="C16" s="21">
        <v>487</v>
      </c>
      <c r="D16" s="19"/>
      <c r="E16" s="21">
        <v>262</v>
      </c>
      <c r="G16" s="22">
        <f t="shared" si="5"/>
        <v>2.7472217521295198E-2</v>
      </c>
      <c r="H16" s="22">
        <f t="shared" si="3"/>
        <v>0.10115830115830116</v>
      </c>
      <c r="I16" s="22">
        <f t="shared" si="6"/>
        <v>0.53798767967145789</v>
      </c>
      <c r="J16" s="24"/>
    </row>
    <row r="17" spans="1:10" x14ac:dyDescent="0.5">
      <c r="A17" s="20" t="s">
        <v>34</v>
      </c>
      <c r="B17" s="20"/>
      <c r="C17" s="21">
        <v>415</v>
      </c>
      <c r="D17" s="19"/>
      <c r="E17" s="21">
        <v>167</v>
      </c>
      <c r="G17" s="22">
        <f t="shared" si="5"/>
        <v>2.3410616573588311E-2</v>
      </c>
      <c r="H17" s="22">
        <f t="shared" si="3"/>
        <v>6.447876447876448E-2</v>
      </c>
      <c r="I17" s="22">
        <f t="shared" si="6"/>
        <v>0.40240963855421685</v>
      </c>
      <c r="J17" s="24"/>
    </row>
    <row r="18" spans="1:10" x14ac:dyDescent="0.5">
      <c r="A18" s="20" t="s">
        <v>35</v>
      </c>
      <c r="B18" s="20"/>
      <c r="C18" s="21">
        <v>313</v>
      </c>
      <c r="D18" s="19"/>
      <c r="E18" s="21">
        <v>242</v>
      </c>
      <c r="G18" s="22">
        <f t="shared" si="5"/>
        <v>1.765668189767022E-2</v>
      </c>
      <c r="H18" s="22">
        <f t="shared" si="3"/>
        <v>9.3436293436293436E-2</v>
      </c>
      <c r="I18" s="22">
        <f t="shared" si="6"/>
        <v>0.77316293929712465</v>
      </c>
      <c r="J18" s="24"/>
    </row>
    <row r="19" spans="1:10" x14ac:dyDescent="0.5">
      <c r="A19" s="20" t="s">
        <v>36</v>
      </c>
      <c r="B19" s="20"/>
      <c r="C19" s="21">
        <v>154</v>
      </c>
      <c r="D19" s="19"/>
      <c r="E19" s="21">
        <v>5</v>
      </c>
      <c r="F19" s="6" t="s">
        <v>37</v>
      </c>
      <c r="G19" s="22">
        <f t="shared" si="5"/>
        <v>8.6873131381508435E-3</v>
      </c>
      <c r="H19" s="22">
        <f t="shared" si="3"/>
        <v>1.9305019305019305E-3</v>
      </c>
      <c r="I19" s="22">
        <f t="shared" si="6"/>
        <v>3.2467532467532464E-2</v>
      </c>
      <c r="J19" s="24">
        <f>15400/E19</f>
        <v>3080</v>
      </c>
    </row>
    <row r="20" spans="1:10" x14ac:dyDescent="0.5">
      <c r="A20" s="9" t="s">
        <v>38</v>
      </c>
      <c r="B20" s="9"/>
      <c r="C20" s="9"/>
      <c r="D20" s="10">
        <f>SUM(D3:D12)</f>
        <v>17727</v>
      </c>
      <c r="E20" s="10">
        <f>SUM(E3:E12)</f>
        <v>2590</v>
      </c>
      <c r="F20" s="11"/>
      <c r="G20" s="22">
        <f t="shared" si="5"/>
        <v>0</v>
      </c>
      <c r="H20" s="22">
        <f t="shared" si="3"/>
        <v>1</v>
      </c>
      <c r="I20" s="27">
        <f t="shared" si="4"/>
        <v>0.14610481186890054</v>
      </c>
      <c r="J20" s="24"/>
    </row>
    <row r="23" spans="1:10" x14ac:dyDescent="0.5">
      <c r="A23" s="14" t="s">
        <v>39</v>
      </c>
    </row>
    <row r="24" spans="1:10" x14ac:dyDescent="0.5">
      <c r="A24" t="s">
        <v>40</v>
      </c>
    </row>
    <row r="25" spans="1:10" x14ac:dyDescent="0.5">
      <c r="A25" t="s">
        <v>41</v>
      </c>
    </row>
    <row r="26" spans="1:10" x14ac:dyDescent="0.5">
      <c r="A26" t="s">
        <v>42</v>
      </c>
    </row>
    <row r="27" spans="1:10" x14ac:dyDescent="0.5">
      <c r="A27" t="s">
        <v>43</v>
      </c>
    </row>
    <row r="28" spans="1:10" x14ac:dyDescent="0.5">
      <c r="A28"/>
    </row>
    <row r="29" spans="1:10" x14ac:dyDescent="0.5">
      <c r="A29" s="14" t="s">
        <v>44</v>
      </c>
    </row>
    <row r="30" spans="1:10" x14ac:dyDescent="0.5">
      <c r="A30"/>
    </row>
    <row r="31" spans="1:10" x14ac:dyDescent="0.5">
      <c r="A31" t="s">
        <v>45</v>
      </c>
    </row>
    <row r="32" spans="1:10" x14ac:dyDescent="0.5">
      <c r="A32" t="s">
        <v>46</v>
      </c>
    </row>
    <row r="33" spans="1:1" x14ac:dyDescent="0.5">
      <c r="A33" t="s">
        <v>47</v>
      </c>
    </row>
    <row r="34" spans="1:1" x14ac:dyDescent="0.5">
      <c r="A34" t="s">
        <v>48</v>
      </c>
    </row>
    <row r="36" spans="1:1" x14ac:dyDescent="0.5">
      <c r="A36" s="14" t="s">
        <v>49</v>
      </c>
    </row>
    <row r="37" spans="1:1" x14ac:dyDescent="0.5">
      <c r="A37" t="s">
        <v>50</v>
      </c>
    </row>
    <row r="38" spans="1:1" x14ac:dyDescent="0.5">
      <c r="A38" t="s">
        <v>51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144" workbookViewId="0">
      <selection activeCell="D1" sqref="D1:D1048576"/>
    </sheetView>
  </sheetViews>
  <sheetFormatPr defaultRowHeight="14.35" x14ac:dyDescent="0.5"/>
  <cols>
    <col min="1" max="1" width="22.703125" bestFit="1" customWidth="1"/>
    <col min="2" max="4" width="21.41015625" style="1" bestFit="1" customWidth="1"/>
    <col min="5" max="5" width="19.5859375" customWidth="1"/>
    <col min="254" max="254" width="46.29296875" customWidth="1"/>
    <col min="255" max="260" width="19.703125" customWidth="1"/>
    <col min="261" max="261" width="19.5859375" customWidth="1"/>
    <col min="510" max="510" width="46.29296875" customWidth="1"/>
    <col min="511" max="516" width="19.703125" customWidth="1"/>
    <col min="517" max="517" width="19.5859375" customWidth="1"/>
    <col min="766" max="766" width="46.29296875" customWidth="1"/>
    <col min="767" max="772" width="19.703125" customWidth="1"/>
    <col min="773" max="773" width="19.5859375" customWidth="1"/>
    <col min="1022" max="1022" width="46.29296875" customWidth="1"/>
    <col min="1023" max="1028" width="19.703125" customWidth="1"/>
    <col min="1029" max="1029" width="19.5859375" customWidth="1"/>
    <col min="1278" max="1278" width="46.29296875" customWidth="1"/>
    <col min="1279" max="1284" width="19.703125" customWidth="1"/>
    <col min="1285" max="1285" width="19.5859375" customWidth="1"/>
    <col min="1534" max="1534" width="46.29296875" customWidth="1"/>
    <col min="1535" max="1540" width="19.703125" customWidth="1"/>
    <col min="1541" max="1541" width="19.5859375" customWidth="1"/>
    <col min="1790" max="1790" width="46.29296875" customWidth="1"/>
    <col min="1791" max="1796" width="19.703125" customWidth="1"/>
    <col min="1797" max="1797" width="19.5859375" customWidth="1"/>
    <col min="2046" max="2046" width="46.29296875" customWidth="1"/>
    <col min="2047" max="2052" width="19.703125" customWidth="1"/>
    <col min="2053" max="2053" width="19.5859375" customWidth="1"/>
    <col min="2302" max="2302" width="46.29296875" customWidth="1"/>
    <col min="2303" max="2308" width="19.703125" customWidth="1"/>
    <col min="2309" max="2309" width="19.5859375" customWidth="1"/>
    <col min="2558" max="2558" width="46.29296875" customWidth="1"/>
    <col min="2559" max="2564" width="19.703125" customWidth="1"/>
    <col min="2565" max="2565" width="19.5859375" customWidth="1"/>
    <col min="2814" max="2814" width="46.29296875" customWidth="1"/>
    <col min="2815" max="2820" width="19.703125" customWidth="1"/>
    <col min="2821" max="2821" width="19.5859375" customWidth="1"/>
    <col min="3070" max="3070" width="46.29296875" customWidth="1"/>
    <col min="3071" max="3076" width="19.703125" customWidth="1"/>
    <col min="3077" max="3077" width="19.5859375" customWidth="1"/>
    <col min="3326" max="3326" width="46.29296875" customWidth="1"/>
    <col min="3327" max="3332" width="19.703125" customWidth="1"/>
    <col min="3333" max="3333" width="19.5859375" customWidth="1"/>
    <col min="3582" max="3582" width="46.29296875" customWidth="1"/>
    <col min="3583" max="3588" width="19.703125" customWidth="1"/>
    <col min="3589" max="3589" width="19.5859375" customWidth="1"/>
    <col min="3838" max="3838" width="46.29296875" customWidth="1"/>
    <col min="3839" max="3844" width="19.703125" customWidth="1"/>
    <col min="3845" max="3845" width="19.5859375" customWidth="1"/>
    <col min="4094" max="4094" width="46.29296875" customWidth="1"/>
    <col min="4095" max="4100" width="19.703125" customWidth="1"/>
    <col min="4101" max="4101" width="19.5859375" customWidth="1"/>
    <col min="4350" max="4350" width="46.29296875" customWidth="1"/>
    <col min="4351" max="4356" width="19.703125" customWidth="1"/>
    <col min="4357" max="4357" width="19.5859375" customWidth="1"/>
    <col min="4606" max="4606" width="46.29296875" customWidth="1"/>
    <col min="4607" max="4612" width="19.703125" customWidth="1"/>
    <col min="4613" max="4613" width="19.5859375" customWidth="1"/>
    <col min="4862" max="4862" width="46.29296875" customWidth="1"/>
    <col min="4863" max="4868" width="19.703125" customWidth="1"/>
    <col min="4869" max="4869" width="19.5859375" customWidth="1"/>
    <col min="5118" max="5118" width="46.29296875" customWidth="1"/>
    <col min="5119" max="5124" width="19.703125" customWidth="1"/>
    <col min="5125" max="5125" width="19.5859375" customWidth="1"/>
    <col min="5374" max="5374" width="46.29296875" customWidth="1"/>
    <col min="5375" max="5380" width="19.703125" customWidth="1"/>
    <col min="5381" max="5381" width="19.5859375" customWidth="1"/>
    <col min="5630" max="5630" width="46.29296875" customWidth="1"/>
    <col min="5631" max="5636" width="19.703125" customWidth="1"/>
    <col min="5637" max="5637" width="19.5859375" customWidth="1"/>
    <col min="5886" max="5886" width="46.29296875" customWidth="1"/>
    <col min="5887" max="5892" width="19.703125" customWidth="1"/>
    <col min="5893" max="5893" width="19.5859375" customWidth="1"/>
    <col min="6142" max="6142" width="46.29296875" customWidth="1"/>
    <col min="6143" max="6148" width="19.703125" customWidth="1"/>
    <col min="6149" max="6149" width="19.5859375" customWidth="1"/>
    <col min="6398" max="6398" width="46.29296875" customWidth="1"/>
    <col min="6399" max="6404" width="19.703125" customWidth="1"/>
    <col min="6405" max="6405" width="19.5859375" customWidth="1"/>
    <col min="6654" max="6654" width="46.29296875" customWidth="1"/>
    <col min="6655" max="6660" width="19.703125" customWidth="1"/>
    <col min="6661" max="6661" width="19.5859375" customWidth="1"/>
    <col min="6910" max="6910" width="46.29296875" customWidth="1"/>
    <col min="6911" max="6916" width="19.703125" customWidth="1"/>
    <col min="6917" max="6917" width="19.5859375" customWidth="1"/>
    <col min="7166" max="7166" width="46.29296875" customWidth="1"/>
    <col min="7167" max="7172" width="19.703125" customWidth="1"/>
    <col min="7173" max="7173" width="19.5859375" customWidth="1"/>
    <col min="7422" max="7422" width="46.29296875" customWidth="1"/>
    <col min="7423" max="7428" width="19.703125" customWidth="1"/>
    <col min="7429" max="7429" width="19.5859375" customWidth="1"/>
    <col min="7678" max="7678" width="46.29296875" customWidth="1"/>
    <col min="7679" max="7684" width="19.703125" customWidth="1"/>
    <col min="7685" max="7685" width="19.5859375" customWidth="1"/>
    <col min="7934" max="7934" width="46.29296875" customWidth="1"/>
    <col min="7935" max="7940" width="19.703125" customWidth="1"/>
    <col min="7941" max="7941" width="19.5859375" customWidth="1"/>
    <col min="8190" max="8190" width="46.29296875" customWidth="1"/>
    <col min="8191" max="8196" width="19.703125" customWidth="1"/>
    <col min="8197" max="8197" width="19.5859375" customWidth="1"/>
    <col min="8446" max="8446" width="46.29296875" customWidth="1"/>
    <col min="8447" max="8452" width="19.703125" customWidth="1"/>
    <col min="8453" max="8453" width="19.5859375" customWidth="1"/>
    <col min="8702" max="8702" width="46.29296875" customWidth="1"/>
    <col min="8703" max="8708" width="19.703125" customWidth="1"/>
    <col min="8709" max="8709" width="19.5859375" customWidth="1"/>
    <col min="8958" max="8958" width="46.29296875" customWidth="1"/>
    <col min="8959" max="8964" width="19.703125" customWidth="1"/>
    <col min="8965" max="8965" width="19.5859375" customWidth="1"/>
    <col min="9214" max="9214" width="46.29296875" customWidth="1"/>
    <col min="9215" max="9220" width="19.703125" customWidth="1"/>
    <col min="9221" max="9221" width="19.5859375" customWidth="1"/>
    <col min="9470" max="9470" width="46.29296875" customWidth="1"/>
    <col min="9471" max="9476" width="19.703125" customWidth="1"/>
    <col min="9477" max="9477" width="19.5859375" customWidth="1"/>
    <col min="9726" max="9726" width="46.29296875" customWidth="1"/>
    <col min="9727" max="9732" width="19.703125" customWidth="1"/>
    <col min="9733" max="9733" width="19.5859375" customWidth="1"/>
    <col min="9982" max="9982" width="46.29296875" customWidth="1"/>
    <col min="9983" max="9988" width="19.703125" customWidth="1"/>
    <col min="9989" max="9989" width="19.5859375" customWidth="1"/>
    <col min="10238" max="10238" width="46.29296875" customWidth="1"/>
    <col min="10239" max="10244" width="19.703125" customWidth="1"/>
    <col min="10245" max="10245" width="19.5859375" customWidth="1"/>
    <col min="10494" max="10494" width="46.29296875" customWidth="1"/>
    <col min="10495" max="10500" width="19.703125" customWidth="1"/>
    <col min="10501" max="10501" width="19.5859375" customWidth="1"/>
    <col min="10750" max="10750" width="46.29296875" customWidth="1"/>
    <col min="10751" max="10756" width="19.703125" customWidth="1"/>
    <col min="10757" max="10757" width="19.5859375" customWidth="1"/>
    <col min="11006" max="11006" width="46.29296875" customWidth="1"/>
    <col min="11007" max="11012" width="19.703125" customWidth="1"/>
    <col min="11013" max="11013" width="19.5859375" customWidth="1"/>
    <col min="11262" max="11262" width="46.29296875" customWidth="1"/>
    <col min="11263" max="11268" width="19.703125" customWidth="1"/>
    <col min="11269" max="11269" width="19.5859375" customWidth="1"/>
    <col min="11518" max="11518" width="46.29296875" customWidth="1"/>
    <col min="11519" max="11524" width="19.703125" customWidth="1"/>
    <col min="11525" max="11525" width="19.5859375" customWidth="1"/>
    <col min="11774" max="11774" width="46.29296875" customWidth="1"/>
    <col min="11775" max="11780" width="19.703125" customWidth="1"/>
    <col min="11781" max="11781" width="19.5859375" customWidth="1"/>
    <col min="12030" max="12030" width="46.29296875" customWidth="1"/>
    <col min="12031" max="12036" width="19.703125" customWidth="1"/>
    <col min="12037" max="12037" width="19.5859375" customWidth="1"/>
    <col min="12286" max="12286" width="46.29296875" customWidth="1"/>
    <col min="12287" max="12292" width="19.703125" customWidth="1"/>
    <col min="12293" max="12293" width="19.5859375" customWidth="1"/>
    <col min="12542" max="12542" width="46.29296875" customWidth="1"/>
    <col min="12543" max="12548" width="19.703125" customWidth="1"/>
    <col min="12549" max="12549" width="19.5859375" customWidth="1"/>
    <col min="12798" max="12798" width="46.29296875" customWidth="1"/>
    <col min="12799" max="12804" width="19.703125" customWidth="1"/>
    <col min="12805" max="12805" width="19.5859375" customWidth="1"/>
    <col min="13054" max="13054" width="46.29296875" customWidth="1"/>
    <col min="13055" max="13060" width="19.703125" customWidth="1"/>
    <col min="13061" max="13061" width="19.5859375" customWidth="1"/>
    <col min="13310" max="13310" width="46.29296875" customWidth="1"/>
    <col min="13311" max="13316" width="19.703125" customWidth="1"/>
    <col min="13317" max="13317" width="19.5859375" customWidth="1"/>
    <col min="13566" max="13566" width="46.29296875" customWidth="1"/>
    <col min="13567" max="13572" width="19.703125" customWidth="1"/>
    <col min="13573" max="13573" width="19.5859375" customWidth="1"/>
    <col min="13822" max="13822" width="46.29296875" customWidth="1"/>
    <col min="13823" max="13828" width="19.703125" customWidth="1"/>
    <col min="13829" max="13829" width="19.5859375" customWidth="1"/>
    <col min="14078" max="14078" width="46.29296875" customWidth="1"/>
    <col min="14079" max="14084" width="19.703125" customWidth="1"/>
    <col min="14085" max="14085" width="19.5859375" customWidth="1"/>
    <col min="14334" max="14334" width="46.29296875" customWidth="1"/>
    <col min="14335" max="14340" width="19.703125" customWidth="1"/>
    <col min="14341" max="14341" width="19.5859375" customWidth="1"/>
    <col min="14590" max="14590" width="46.29296875" customWidth="1"/>
    <col min="14591" max="14596" width="19.703125" customWidth="1"/>
    <col min="14597" max="14597" width="19.5859375" customWidth="1"/>
    <col min="14846" max="14846" width="46.29296875" customWidth="1"/>
    <col min="14847" max="14852" width="19.703125" customWidth="1"/>
    <col min="14853" max="14853" width="19.5859375" customWidth="1"/>
    <col min="15102" max="15102" width="46.29296875" customWidth="1"/>
    <col min="15103" max="15108" width="19.703125" customWidth="1"/>
    <col min="15109" max="15109" width="19.5859375" customWidth="1"/>
    <col min="15358" max="15358" width="46.29296875" customWidth="1"/>
    <col min="15359" max="15364" width="19.703125" customWidth="1"/>
    <col min="15365" max="15365" width="19.5859375" customWidth="1"/>
    <col min="15614" max="15614" width="46.29296875" customWidth="1"/>
    <col min="15615" max="15620" width="19.703125" customWidth="1"/>
    <col min="15621" max="15621" width="19.5859375" customWidth="1"/>
    <col min="15870" max="15870" width="46.29296875" customWidth="1"/>
    <col min="15871" max="15876" width="19.703125" customWidth="1"/>
    <col min="15877" max="15877" width="19.5859375" customWidth="1"/>
    <col min="16126" max="16126" width="46.29296875" customWidth="1"/>
    <col min="16127" max="16132" width="19.703125" customWidth="1"/>
    <col min="16133" max="16133" width="19.5859375" customWidth="1"/>
  </cols>
  <sheetData>
    <row r="1" spans="1:5" x14ac:dyDescent="0.5">
      <c r="B1" s="2" t="s">
        <v>52</v>
      </c>
      <c r="C1" s="2" t="s">
        <v>53</v>
      </c>
      <c r="D1" s="2" t="s">
        <v>54</v>
      </c>
      <c r="E1" s="2"/>
    </row>
    <row r="2" spans="1:5" x14ac:dyDescent="0.5">
      <c r="A2" t="s">
        <v>55</v>
      </c>
      <c r="B2" s="15">
        <v>310</v>
      </c>
      <c r="C2" s="15">
        <v>750</v>
      </c>
      <c r="D2" s="15">
        <v>900</v>
      </c>
    </row>
    <row r="3" spans="1:5" x14ac:dyDescent="0.5">
      <c r="A3" t="s">
        <v>56</v>
      </c>
      <c r="B3" s="3">
        <v>120</v>
      </c>
      <c r="C3" s="3">
        <v>120</v>
      </c>
      <c r="D3" s="3">
        <v>120</v>
      </c>
    </row>
    <row r="4" spans="1:5" x14ac:dyDescent="0.5">
      <c r="A4" t="s">
        <v>57</v>
      </c>
      <c r="B4" s="4">
        <v>174.5</v>
      </c>
      <c r="C4" s="4">
        <v>436.25</v>
      </c>
      <c r="D4" s="4">
        <v>523.5</v>
      </c>
    </row>
    <row r="5" spans="1:5" x14ac:dyDescent="0.5">
      <c r="A5" t="s">
        <v>58</v>
      </c>
      <c r="B5" s="12">
        <v>0.5</v>
      </c>
      <c r="C5" s="12">
        <v>0.3</v>
      </c>
      <c r="D5" s="12">
        <v>0.2</v>
      </c>
    </row>
    <row r="8" spans="1:5" x14ac:dyDescent="0.5">
      <c r="B8" s="15">
        <f>+B2-B3-B4</f>
        <v>15.5</v>
      </c>
      <c r="C8" s="15">
        <f t="shared" ref="C8:D8" si="0">+C2-C3-C4</f>
        <v>193.75</v>
      </c>
      <c r="D8" s="15">
        <f t="shared" si="0"/>
        <v>256.5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174E9B08F70A4C9A5A91C72739E6AC" ma:contentTypeVersion="8" ma:contentTypeDescription="Creare un nuovo documento." ma:contentTypeScope="" ma:versionID="ca49bca44031c0a3ce5f61b79758dfc1">
  <xsd:schema xmlns:xsd="http://www.w3.org/2001/XMLSchema" xmlns:xs="http://www.w3.org/2001/XMLSchema" xmlns:p="http://schemas.microsoft.com/office/2006/metadata/properties" xmlns:ns2="21b6db02-6c28-41ec-be7a-43ea20f80c54" targetNamespace="http://schemas.microsoft.com/office/2006/metadata/properties" ma:root="true" ma:fieldsID="fdc14a1f002cf9aaa06c2f846d983cff" ns2:_="">
    <xsd:import namespace="21b6db02-6c28-41ec-be7a-43ea20f80c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6db02-6c28-41ec-be7a-43ea20f80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C5C664-B8C4-4DF4-8C81-86FE1FFEFDF7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1b6db02-6c28-41ec-be7a-43ea20f80c54"/>
  </ds:schemaRefs>
</ds:datastoreItem>
</file>

<file path=customXml/itemProps2.xml><?xml version="1.0" encoding="utf-8"?>
<ds:datastoreItem xmlns:ds="http://schemas.openxmlformats.org/officeDocument/2006/customXml" ds:itemID="{E9D5412F-FD2A-436A-8818-61B8DB09F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b6db02-6c28-41ec-be7a-43ea20f80c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89CDB-3B81-4DC0-A2F2-A5EA3A16E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Lead Generation</vt:lpstr>
      <vt:lpstr>Altri 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Cardinali</dc:creator>
  <cp:keywords/>
  <dc:description/>
  <cp:lastModifiedBy>SILVIO CARDINALI</cp:lastModifiedBy>
  <cp:revision/>
  <dcterms:created xsi:type="dcterms:W3CDTF">2017-06-14T08:16:06Z</dcterms:created>
  <dcterms:modified xsi:type="dcterms:W3CDTF">2024-12-10T09:46:22Z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0x010100D0174E9B08F70A4C9A5A91C72739E6AC</vt:lpwstr>
  </property>
</Properties>
</file>