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fabrizi\Desktop\LM62\"/>
    </mc:Choice>
  </mc:AlternateContent>
  <xr:revisionPtr revIDLastSave="0" documentId="13_ncr:1_{0B4D0666-2A2E-4537-9A03-A6F47BCC5221}" xr6:coauthVersionLast="47" xr6:coauthVersionMax="47" xr10:uidLastSave="{00000000-0000-0000-0000-000000000000}"/>
  <bookViews>
    <workbookView xWindow="975" yWindow="870" windowWidth="26595" windowHeight="13680" activeTab="3" xr2:uid="{00000000-000D-0000-FFFF-FFFF00000000}"/>
  </bookViews>
  <sheets>
    <sheet name="Foglio1" sheetId="1" r:id="rId1"/>
    <sheet name="concentrazione" sheetId="3" r:id="rId2"/>
    <sheet name="Foglio2" sheetId="2" r:id="rId3"/>
    <sheet name="Foglio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4" i="4"/>
  <c r="E3" i="4"/>
  <c r="D4" i="4"/>
  <c r="D5" i="4"/>
  <c r="D6" i="4"/>
  <c r="D7" i="4"/>
  <c r="D8" i="4"/>
  <c r="D3" i="4"/>
  <c r="C10" i="4"/>
  <c r="B10" i="3"/>
  <c r="E2" i="3"/>
  <c r="D3" i="3"/>
  <c r="D4" i="3"/>
  <c r="D5" i="3"/>
  <c r="D6" i="3"/>
  <c r="D7" i="3"/>
  <c r="D8" i="3"/>
  <c r="D2" i="3"/>
  <c r="E5" i="2"/>
  <c r="E6" i="2"/>
  <c r="E7" i="2"/>
  <c r="E8" i="2"/>
  <c r="E4" i="2"/>
  <c r="E3" i="2"/>
  <c r="F4" i="2"/>
  <c r="F5" i="2"/>
  <c r="F6" i="2"/>
  <c r="F7" i="2"/>
  <c r="F8" i="2"/>
  <c r="F3" i="2"/>
  <c r="D9" i="2"/>
  <c r="F11" i="2" s="1"/>
  <c r="G11" i="2" s="1"/>
  <c r="L11" i="1"/>
  <c r="L10" i="1"/>
  <c r="L9" i="1"/>
  <c r="K12" i="1"/>
  <c r="K3" i="1"/>
  <c r="K4" i="1"/>
  <c r="K2" i="1"/>
  <c r="F3" i="4" l="1"/>
  <c r="J4" i="4" s="1"/>
  <c r="G3" i="4"/>
  <c r="E4" i="4"/>
  <c r="D10" i="4"/>
  <c r="F2" i="3"/>
  <c r="G2" i="3"/>
  <c r="D10" i="3"/>
  <c r="E3" i="3"/>
  <c r="F9" i="2"/>
  <c r="D11" i="2" s="1"/>
  <c r="G5" i="2"/>
  <c r="H5" i="2" s="1"/>
  <c r="I5" i="2" s="1"/>
  <c r="G6" i="2"/>
  <c r="H6" i="2" s="1"/>
  <c r="I6" i="2" s="1"/>
  <c r="G7" i="2"/>
  <c r="H7" i="2" s="1"/>
  <c r="I7" i="2" s="1"/>
  <c r="G3" i="2"/>
  <c r="H3" i="2" s="1"/>
  <c r="I3" i="2" s="1"/>
  <c r="G4" i="2"/>
  <c r="H4" i="2" s="1"/>
  <c r="I4" i="2" s="1"/>
  <c r="G8" i="2"/>
  <c r="H8" i="2" s="1"/>
  <c r="I8" i="2" s="1"/>
  <c r="K5" i="1"/>
  <c r="L2" i="1" s="1"/>
  <c r="F4" i="4" l="1"/>
  <c r="J5" i="4" s="1"/>
  <c r="E5" i="4"/>
  <c r="F3" i="3"/>
  <c r="E4" i="3"/>
  <c r="I9" i="2"/>
  <c r="D12" i="2" s="1"/>
  <c r="D13" i="2" s="1"/>
  <c r="L3" i="1"/>
  <c r="L5" i="1" s="1"/>
  <c r="L4" i="1"/>
  <c r="G4" i="4" l="1"/>
  <c r="F5" i="4"/>
  <c r="E6" i="4"/>
  <c r="E5" i="3"/>
  <c r="F4" i="3"/>
  <c r="G4" i="3" s="1"/>
  <c r="G3" i="3"/>
  <c r="G5" i="4" l="1"/>
  <c r="J6" i="4"/>
  <c r="E7" i="4"/>
  <c r="F6" i="4"/>
  <c r="J7" i="4" s="1"/>
  <c r="E6" i="3"/>
  <c r="F5" i="3"/>
  <c r="E8" i="4" l="1"/>
  <c r="F8" i="4" s="1"/>
  <c r="F7" i="4"/>
  <c r="G6" i="4"/>
  <c r="G5" i="3"/>
  <c r="E7" i="3"/>
  <c r="F6" i="3"/>
  <c r="G6" i="3" s="1"/>
  <c r="G7" i="4" l="1"/>
  <c r="J8" i="4"/>
  <c r="G8" i="4"/>
  <c r="J9" i="4"/>
  <c r="F10" i="4"/>
  <c r="F13" i="4" s="1"/>
  <c r="E8" i="3"/>
  <c r="F8" i="3" s="1"/>
  <c r="G8" i="3" s="1"/>
  <c r="F7" i="3"/>
  <c r="G7" i="3" s="1"/>
  <c r="G10" i="4" l="1"/>
  <c r="F12" i="4" s="1"/>
  <c r="G10" i="3"/>
  <c r="E12" i="3" s="1"/>
  <c r="F10" i="3"/>
  <c r="F12" i="3" s="1"/>
</calcChain>
</file>

<file path=xl/sharedStrings.xml><?xml version="1.0" encoding="utf-8"?>
<sst xmlns="http://schemas.openxmlformats.org/spreadsheetml/2006/main" count="75" uniqueCount="34">
  <si>
    <t>capello</t>
  </si>
  <si>
    <t>genere</t>
  </si>
  <si>
    <t>tempo</t>
  </si>
  <si>
    <t>età</t>
  </si>
  <si>
    <t>riccio</t>
  </si>
  <si>
    <t>D</t>
  </si>
  <si>
    <t>liscio</t>
  </si>
  <si>
    <t>mosso</t>
  </si>
  <si>
    <t>U</t>
  </si>
  <si>
    <t>freq ass</t>
  </si>
  <si>
    <t>aaaa</t>
  </si>
  <si>
    <t>freq rel</t>
  </si>
  <si>
    <t>tot</t>
  </si>
  <si>
    <t>freq cum</t>
  </si>
  <si>
    <t>xi</t>
  </si>
  <si>
    <t>ni</t>
  </si>
  <si>
    <t>xi*ni</t>
  </si>
  <si>
    <t>media</t>
  </si>
  <si>
    <t>scarto=xi-media</t>
  </si>
  <si>
    <t>S^2</t>
  </si>
  <si>
    <t>*ni</t>
  </si>
  <si>
    <t>var</t>
  </si>
  <si>
    <t>sqm</t>
  </si>
  <si>
    <t>Y</t>
  </si>
  <si>
    <t>pos med</t>
  </si>
  <si>
    <t>reddito</t>
  </si>
  <si>
    <t>Fi</t>
  </si>
  <si>
    <t>Ai=fr cum</t>
  </si>
  <si>
    <t>Qi</t>
  </si>
  <si>
    <t>Fi-Qi</t>
  </si>
  <si>
    <t>concentrazione</t>
  </si>
  <si>
    <t>Ricavi</t>
  </si>
  <si>
    <t>cum</t>
  </si>
  <si>
    <t>Concentrazione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</si>
</sst>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29679858918186E-2"/>
          <c:y val="8.979966230431588E-2"/>
          <c:w val="0.86021446057835227"/>
          <c:h val="0.68321438959291581"/>
        </c:manualLayout>
      </c:layout>
      <c:scatterChart>
        <c:scatterStyle val="lineMarker"/>
        <c:varyColors val="0"/>
        <c:ser>
          <c:idx val="0"/>
          <c:order val="0"/>
          <c:tx>
            <c:strRef>
              <c:f>concentrazione!$J$1</c:f>
              <c:strCache>
                <c:ptCount val="1"/>
                <c:pt idx="0">
                  <c:v>Qi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concentrazione!$I$2:$I$10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</c:numCache>
            </c:numRef>
          </c:xVal>
          <c:yVal>
            <c:numRef>
              <c:f>concentrazione!$J$2:$J$10</c:f>
              <c:numCache>
                <c:formatCode>General</c:formatCode>
                <c:ptCount val="9"/>
                <c:pt idx="0">
                  <c:v>0</c:v>
                </c:pt>
                <c:pt idx="1">
                  <c:v>2.5210084033613446E-2</c:v>
                </c:pt>
                <c:pt idx="2">
                  <c:v>6.7226890756302518E-2</c:v>
                </c:pt>
                <c:pt idx="3">
                  <c:v>0.13445378151260504</c:v>
                </c:pt>
                <c:pt idx="4">
                  <c:v>0.26050420168067229</c:v>
                </c:pt>
                <c:pt idx="5">
                  <c:v>0.41176470588235292</c:v>
                </c:pt>
                <c:pt idx="6">
                  <c:v>0.57983193277310929</c:v>
                </c:pt>
                <c:pt idx="7">
                  <c:v>0.78991596638655459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FA-4C7A-BFAF-538760844AB5}"/>
            </c:ext>
          </c:extLst>
        </c:ser>
        <c:ser>
          <c:idx val="2"/>
          <c:order val="1"/>
          <c:tx>
            <c:strRef>
              <c:f>concentrazione!$I$1</c:f>
              <c:strCache>
                <c:ptCount val="1"/>
                <c:pt idx="0">
                  <c:v>Fi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concentrazione!$I$2:$I$10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</c:numCache>
            </c:numRef>
          </c:xVal>
          <c:yVal>
            <c:numRef>
              <c:f>concentrazione!$I$2:$I$10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FA-4C7A-BFAF-53876084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738607"/>
        <c:axId val="1339745679"/>
      </c:scatterChart>
      <c:valAx>
        <c:axId val="133973860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745679"/>
        <c:crosses val="autoZero"/>
        <c:crossBetween val="midCat"/>
      </c:valAx>
      <c:valAx>
        <c:axId val="13397456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738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38806751544305E-2"/>
          <c:y val="4.5703540077784349E-2"/>
          <c:w val="0.76892924326141576"/>
          <c:h val="0.758193921723609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Foglio3!$J$2</c:f>
              <c:strCache>
                <c:ptCount val="1"/>
                <c:pt idx="0">
                  <c:v>Qi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Foglio3!$I$3:$I$10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0.42857142857142855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0.8571428571428571</c:v>
                </c:pt>
                <c:pt idx="7" formatCode="General">
                  <c:v>1</c:v>
                </c:pt>
              </c:numCache>
            </c:numRef>
          </c:xVal>
          <c:yVal>
            <c:numRef>
              <c:f>Foglio3!$J$3:$J$10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0.11224489795918367</c:v>
                </c:pt>
                <c:pt idx="2">
                  <c:v>0.23469387755102042</c:v>
                </c:pt>
                <c:pt idx="3">
                  <c:v>0.36734693877551022</c:v>
                </c:pt>
                <c:pt idx="4">
                  <c:v>0.5</c:v>
                </c:pt>
                <c:pt idx="5">
                  <c:v>0.6428571428571429</c:v>
                </c:pt>
                <c:pt idx="6">
                  <c:v>0.79591836734693877</c:v>
                </c:pt>
                <c:pt idx="7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60-4BD1-B4AC-BC8569C131FD}"/>
            </c:ext>
          </c:extLst>
        </c:ser>
        <c:ser>
          <c:idx val="1"/>
          <c:order val="1"/>
          <c:tx>
            <c:strRef>
              <c:f>Foglio3!$I$2</c:f>
              <c:strCache>
                <c:ptCount val="1"/>
                <c:pt idx="0">
                  <c:v>Fi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Foglio3!$I$3:$I$10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0.42857142857142855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0.8571428571428571</c:v>
                </c:pt>
                <c:pt idx="7" formatCode="General">
                  <c:v>1</c:v>
                </c:pt>
              </c:numCache>
            </c:numRef>
          </c:xVal>
          <c:yVal>
            <c:numRef>
              <c:f>Foglio3!$I$3:$I$10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0.42857142857142855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0.8571428571428571</c:v>
                </c:pt>
                <c:pt idx="7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60-4BD1-B4AC-BC8569C13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324527"/>
        <c:axId val="2097322447"/>
      </c:scatterChart>
      <c:valAx>
        <c:axId val="209732452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7322447"/>
        <c:crosses val="autoZero"/>
        <c:crossBetween val="midCat"/>
      </c:valAx>
      <c:valAx>
        <c:axId val="20973224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7324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416718</xdr:colOff>
      <xdr:row>3</xdr:row>
      <xdr:rowOff>0</xdr:rowOff>
    </xdr:from>
    <xdr:to>
      <xdr:col>6</xdr:col>
      <xdr:colOff>11906</xdr:colOff>
      <xdr:row>13</xdr:row>
      <xdr:rowOff>111125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99B37CF-39B5-4954-9D93-6F9215B7E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43297</xdr:colOff>
      <xdr:row>0</xdr:row>
      <xdr:rowOff>116898</xdr:rowOff>
    </xdr:from>
    <xdr:to>
      <xdr:col>14</xdr:col>
      <xdr:colOff>121227</xdr:colOff>
      <xdr:row>12</xdr:row>
      <xdr:rowOff>38966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F49471-4285-4D0C-A524-4ADEC944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M26"/>
  <sheetViews>
    <sheetView topLeftCell="C1" zoomScale="210" zoomScaleNormal="210" workbookViewId="0">
      <selection activeCell="J8" sqref="J8:K12"/>
    </sheetView>
  </sheetViews>
  <sheetFormatPr defaultRowHeight="15" x14ac:dyDescent="0.25"/>
  <cols>
    <col min="1" max="9" width="9.140625" style="1"/>
    <col min="10" max="10" width="18.28515625" style="1" customWidth="1"/>
    <col min="11" max="11" width="15.5703125" style="1" bestFit="1" customWidth="1"/>
    <col min="12" max="12" width="13.140625" style="1" customWidth="1"/>
    <col min="13" max="16384" width="9.140625" style="1"/>
  </cols>
  <sheetData>
    <row r="1" spans="4:13" x14ac:dyDescent="0.25">
      <c r="D1" s="1" t="s">
        <v>10</v>
      </c>
      <c r="E1" s="1" t="s">
        <v>0</v>
      </c>
      <c r="F1" s="1" t="s">
        <v>1</v>
      </c>
      <c r="G1" s="1" t="s">
        <v>2</v>
      </c>
      <c r="H1" s="1" t="s">
        <v>3</v>
      </c>
      <c r="J1" s="1" t="s">
        <v>0</v>
      </c>
      <c r="K1" s="1" t="s">
        <v>9</v>
      </c>
      <c r="L1" s="1" t="s">
        <v>11</v>
      </c>
    </row>
    <row r="2" spans="4:13" x14ac:dyDescent="0.25">
      <c r="D2" s="1">
        <v>1</v>
      </c>
      <c r="E2" s="1" t="s">
        <v>4</v>
      </c>
      <c r="F2" s="1" t="s">
        <v>5</v>
      </c>
      <c r="G2" s="1">
        <v>10</v>
      </c>
      <c r="H2" s="1">
        <v>25</v>
      </c>
      <c r="J2" s="1" t="s">
        <v>6</v>
      </c>
      <c r="K2" s="1">
        <f>COUNTIF(E$2:E$15,J2)</f>
        <v>8</v>
      </c>
      <c r="L2" s="2">
        <f>K2/K5</f>
        <v>0.5714285714285714</v>
      </c>
    </row>
    <row r="3" spans="4:13" x14ac:dyDescent="0.25">
      <c r="D3" s="1">
        <v>2</v>
      </c>
      <c r="E3" s="1" t="s">
        <v>6</v>
      </c>
      <c r="F3" s="1" t="s">
        <v>8</v>
      </c>
      <c r="G3" s="1">
        <v>12</v>
      </c>
      <c r="H3" s="1">
        <v>25</v>
      </c>
      <c r="J3" s="1" t="s">
        <v>7</v>
      </c>
      <c r="K3" s="1">
        <f>COUNTIF(E$2:E$15,J3)</f>
        <v>2</v>
      </c>
      <c r="L3" s="2">
        <f>K3/K$5</f>
        <v>0.14285714285714285</v>
      </c>
    </row>
    <row r="4" spans="4:13" x14ac:dyDescent="0.25">
      <c r="D4" s="1">
        <v>3</v>
      </c>
      <c r="E4" s="1" t="s">
        <v>7</v>
      </c>
      <c r="F4" s="1" t="s">
        <v>5</v>
      </c>
      <c r="G4" s="1">
        <v>10</v>
      </c>
      <c r="H4" s="1">
        <v>26</v>
      </c>
      <c r="J4" s="1" t="s">
        <v>4</v>
      </c>
      <c r="K4" s="1">
        <f>COUNTIF(E$2:E$15,J4)</f>
        <v>4</v>
      </c>
      <c r="L4" s="2">
        <f t="shared" ref="L4" si="0">K4/K$5</f>
        <v>0.2857142857142857</v>
      </c>
    </row>
    <row r="5" spans="4:13" x14ac:dyDescent="0.25">
      <c r="D5" s="1">
        <v>4</v>
      </c>
      <c r="E5" s="1" t="s">
        <v>4</v>
      </c>
      <c r="F5" s="1" t="s">
        <v>8</v>
      </c>
      <c r="G5" s="1">
        <v>12</v>
      </c>
      <c r="H5" s="1">
        <v>26</v>
      </c>
      <c r="J5"/>
      <c r="K5" s="1">
        <f>SUM(K2:K4)</f>
        <v>14</v>
      </c>
      <c r="L5" s="2">
        <f>SUM(L2:L4)</f>
        <v>0.99999999999999989</v>
      </c>
    </row>
    <row r="6" spans="4:13" x14ac:dyDescent="0.25">
      <c r="D6" s="1">
        <v>5</v>
      </c>
      <c r="E6" s="1" t="s">
        <v>6</v>
      </c>
      <c r="F6" s="1" t="s">
        <v>5</v>
      </c>
      <c r="G6" s="1">
        <v>10</v>
      </c>
      <c r="H6" s="1">
        <v>25</v>
      </c>
      <c r="J6"/>
    </row>
    <row r="7" spans="4:13" x14ac:dyDescent="0.25">
      <c r="D7" s="1">
        <v>6</v>
      </c>
      <c r="E7" s="1" t="s">
        <v>6</v>
      </c>
      <c r="F7" s="1" t="s">
        <v>8</v>
      </c>
      <c r="G7" s="1">
        <v>11</v>
      </c>
      <c r="H7" s="1">
        <v>24</v>
      </c>
      <c r="J7"/>
    </row>
    <row r="8" spans="4:13" x14ac:dyDescent="0.25">
      <c r="D8" s="1">
        <v>7</v>
      </c>
      <c r="E8" s="1" t="s">
        <v>6</v>
      </c>
      <c r="F8" s="1" t="s">
        <v>8</v>
      </c>
      <c r="G8" s="1">
        <v>11</v>
      </c>
      <c r="H8" s="1">
        <v>24</v>
      </c>
      <c r="J8" s="1" t="s">
        <v>3</v>
      </c>
      <c r="K8" s="1" t="s">
        <v>9</v>
      </c>
      <c r="L8" t="s">
        <v>13</v>
      </c>
      <c r="M8"/>
    </row>
    <row r="9" spans="4:13" x14ac:dyDescent="0.25">
      <c r="D9" s="1">
        <v>8</v>
      </c>
      <c r="E9" s="1" t="s">
        <v>4</v>
      </c>
      <c r="F9" s="1" t="s">
        <v>5</v>
      </c>
      <c r="G9" s="1">
        <v>10</v>
      </c>
      <c r="H9" s="1">
        <v>25</v>
      </c>
      <c r="J9" s="1">
        <v>24</v>
      </c>
      <c r="K9" s="1">
        <v>4</v>
      </c>
      <c r="L9">
        <f>K9</f>
        <v>4</v>
      </c>
      <c r="M9"/>
    </row>
    <row r="10" spans="4:13" x14ac:dyDescent="0.25">
      <c r="D10" s="1">
        <v>9</v>
      </c>
      <c r="E10" s="1" t="s">
        <v>6</v>
      </c>
      <c r="F10" s="1" t="s">
        <v>8</v>
      </c>
      <c r="G10" s="1">
        <v>12</v>
      </c>
      <c r="H10" s="1">
        <v>25</v>
      </c>
      <c r="J10" s="1">
        <v>25</v>
      </c>
      <c r="K10" s="1">
        <v>6</v>
      </c>
      <c r="L10">
        <f>L9+K10</f>
        <v>10</v>
      </c>
      <c r="M10"/>
    </row>
    <row r="11" spans="4:13" x14ac:dyDescent="0.25">
      <c r="D11" s="1">
        <v>10</v>
      </c>
      <c r="E11" s="1" t="s">
        <v>7</v>
      </c>
      <c r="F11" s="1" t="s">
        <v>5</v>
      </c>
      <c r="G11" s="1">
        <v>10</v>
      </c>
      <c r="H11" s="1">
        <v>26</v>
      </c>
      <c r="J11" s="1">
        <v>26</v>
      </c>
      <c r="K11" s="1">
        <v>4</v>
      </c>
      <c r="L11" s="3">
        <f>L10+K11</f>
        <v>14</v>
      </c>
      <c r="M11"/>
    </row>
    <row r="12" spans="4:13" x14ac:dyDescent="0.25">
      <c r="D12" s="1">
        <v>11</v>
      </c>
      <c r="E12" s="1" t="s">
        <v>4</v>
      </c>
      <c r="F12" s="1" t="s">
        <v>8</v>
      </c>
      <c r="G12" s="1">
        <v>12</v>
      </c>
      <c r="H12" s="1">
        <v>26</v>
      </c>
      <c r="J12" s="1" t="s">
        <v>12</v>
      </c>
      <c r="K12" s="4">
        <f>SUM(K9:K11)</f>
        <v>14</v>
      </c>
      <c r="L12"/>
      <c r="M12"/>
    </row>
    <row r="13" spans="4:13" x14ac:dyDescent="0.25">
      <c r="D13" s="1">
        <v>12</v>
      </c>
      <c r="E13" s="1" t="s">
        <v>6</v>
      </c>
      <c r="F13" s="1" t="s">
        <v>5</v>
      </c>
      <c r="G13" s="1">
        <v>10</v>
      </c>
      <c r="H13" s="1">
        <v>25</v>
      </c>
      <c r="J13"/>
      <c r="K13"/>
      <c r="L13"/>
      <c r="M13"/>
    </row>
    <row r="14" spans="4:13" x14ac:dyDescent="0.25">
      <c r="D14" s="1">
        <v>13</v>
      </c>
      <c r="E14" s="1" t="s">
        <v>6</v>
      </c>
      <c r="F14" s="1" t="s">
        <v>8</v>
      </c>
      <c r="G14" s="1">
        <v>11</v>
      </c>
      <c r="H14" s="1">
        <v>24</v>
      </c>
      <c r="J14"/>
      <c r="K14"/>
      <c r="L14"/>
      <c r="M14"/>
    </row>
    <row r="15" spans="4:13" x14ac:dyDescent="0.25">
      <c r="D15" s="1">
        <v>14</v>
      </c>
      <c r="E15" s="1" t="s">
        <v>6</v>
      </c>
      <c r="F15" s="1" t="s">
        <v>8</v>
      </c>
      <c r="G15" s="1">
        <v>11</v>
      </c>
      <c r="H15" s="1">
        <v>24</v>
      </c>
      <c r="J15"/>
      <c r="K15"/>
      <c r="L15"/>
      <c r="M15"/>
    </row>
    <row r="16" spans="4:13" x14ac:dyDescent="0.25">
      <c r="J16"/>
      <c r="K16"/>
      <c r="L16"/>
      <c r="M16"/>
    </row>
    <row r="17" spans="10:13" x14ac:dyDescent="0.25">
      <c r="J17"/>
      <c r="K17"/>
      <c r="L17"/>
      <c r="M17"/>
    </row>
    <row r="18" spans="10:13" x14ac:dyDescent="0.25">
      <c r="J18"/>
      <c r="K18"/>
      <c r="L18"/>
      <c r="M18"/>
    </row>
    <row r="19" spans="10:13" x14ac:dyDescent="0.25">
      <c r="J19"/>
      <c r="K19"/>
      <c r="L19"/>
      <c r="M19"/>
    </row>
    <row r="20" spans="10:13" x14ac:dyDescent="0.25">
      <c r="L20"/>
      <c r="M20"/>
    </row>
    <row r="21" spans="10:13" x14ac:dyDescent="0.25">
      <c r="L21"/>
      <c r="M21"/>
    </row>
    <row r="22" spans="10:13" x14ac:dyDescent="0.25">
      <c r="L22"/>
      <c r="M22"/>
    </row>
    <row r="23" spans="10:13" x14ac:dyDescent="0.25">
      <c r="L23"/>
      <c r="M23"/>
    </row>
    <row r="24" spans="10:13" x14ac:dyDescent="0.25">
      <c r="L24"/>
      <c r="M24"/>
    </row>
    <row r="25" spans="10:13" x14ac:dyDescent="0.25">
      <c r="L25"/>
      <c r="M25"/>
    </row>
    <row r="26" spans="10:13" x14ac:dyDescent="0.25">
      <c r="L26"/>
    </row>
  </sheetData>
  <sortState xmlns:xlrd2="http://schemas.microsoft.com/office/spreadsheetml/2017/richdata2" ref="J2:K4">
    <sortCondition ref="J2:J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4D24-F1B5-4ADD-8F84-437388A69A2B}">
  <dimension ref="B1:J12"/>
  <sheetViews>
    <sheetView zoomScale="240" zoomScaleNormal="240" workbookViewId="0">
      <selection activeCell="I1" sqref="I1:I10"/>
    </sheetView>
  </sheetViews>
  <sheetFormatPr defaultRowHeight="15" x14ac:dyDescent="0.25"/>
  <cols>
    <col min="1" max="16384" width="9.140625" style="1"/>
  </cols>
  <sheetData>
    <row r="1" spans="2:10" x14ac:dyDescent="0.25">
      <c r="B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I1" s="1" t="s">
        <v>26</v>
      </c>
      <c r="J1" s="1" t="s">
        <v>28</v>
      </c>
    </row>
    <row r="2" spans="2:10" x14ac:dyDescent="0.25">
      <c r="B2" s="1">
        <v>3000</v>
      </c>
      <c r="C2" s="1">
        <v>1</v>
      </c>
      <c r="D2" s="1">
        <f>C2/C$9</f>
        <v>0.125</v>
      </c>
      <c r="E2" s="1">
        <f>B2</f>
        <v>3000</v>
      </c>
      <c r="F2" s="1">
        <f>E2/B$10</f>
        <v>2.5210084033613446E-2</v>
      </c>
      <c r="G2" s="1">
        <f>D2-F2</f>
        <v>9.9789915966386561E-2</v>
      </c>
      <c r="I2" s="1">
        <v>0</v>
      </c>
      <c r="J2" s="1">
        <v>0</v>
      </c>
    </row>
    <row r="3" spans="2:10" x14ac:dyDescent="0.25">
      <c r="B3" s="1">
        <v>5000</v>
      </c>
      <c r="C3" s="1">
        <v>2</v>
      </c>
      <c r="D3" s="1">
        <f t="shared" ref="D3:D8" si="0">C3/C$9</f>
        <v>0.25</v>
      </c>
      <c r="E3" s="1">
        <f>E2+B3</f>
        <v>8000</v>
      </c>
      <c r="F3" s="1">
        <f t="shared" ref="F3:F8" si="1">E3/B$10</f>
        <v>6.7226890756302518E-2</v>
      </c>
      <c r="G3" s="1">
        <f t="shared" ref="G3:G8" si="2">D3-F3</f>
        <v>0.1827731092436975</v>
      </c>
      <c r="I3" s="1">
        <v>0.125</v>
      </c>
      <c r="J3" s="1">
        <v>2.5210084033613446E-2</v>
      </c>
    </row>
    <row r="4" spans="2:10" x14ac:dyDescent="0.25">
      <c r="B4" s="1">
        <v>8000</v>
      </c>
      <c r="C4" s="1">
        <v>3</v>
      </c>
      <c r="D4" s="1">
        <f t="shared" si="0"/>
        <v>0.375</v>
      </c>
      <c r="E4" s="1">
        <f t="shared" ref="E4:E8" si="3">E3+B4</f>
        <v>16000</v>
      </c>
      <c r="F4" s="1">
        <f t="shared" si="1"/>
        <v>0.13445378151260504</v>
      </c>
      <c r="G4" s="1">
        <f t="shared" si="2"/>
        <v>0.24054621848739496</v>
      </c>
      <c r="I4" s="1">
        <v>0.25</v>
      </c>
      <c r="J4" s="1">
        <v>6.7226890756302518E-2</v>
      </c>
    </row>
    <row r="5" spans="2:10" x14ac:dyDescent="0.25">
      <c r="B5" s="1">
        <v>15000</v>
      </c>
      <c r="C5" s="1">
        <v>4</v>
      </c>
      <c r="D5" s="1">
        <f t="shared" si="0"/>
        <v>0.5</v>
      </c>
      <c r="E5" s="1">
        <f t="shared" si="3"/>
        <v>31000</v>
      </c>
      <c r="F5" s="1">
        <f t="shared" si="1"/>
        <v>0.26050420168067229</v>
      </c>
      <c r="G5" s="1">
        <f t="shared" si="2"/>
        <v>0.23949579831932771</v>
      </c>
      <c r="I5" s="1">
        <v>0.375</v>
      </c>
      <c r="J5" s="1">
        <v>0.13445378151260504</v>
      </c>
    </row>
    <row r="6" spans="2:10" x14ac:dyDescent="0.25">
      <c r="B6" s="1">
        <v>18000</v>
      </c>
      <c r="C6" s="1">
        <v>5</v>
      </c>
      <c r="D6" s="1">
        <f t="shared" si="0"/>
        <v>0.625</v>
      </c>
      <c r="E6" s="1">
        <f t="shared" si="3"/>
        <v>49000</v>
      </c>
      <c r="F6" s="1">
        <f t="shared" si="1"/>
        <v>0.41176470588235292</v>
      </c>
      <c r="G6" s="1">
        <f t="shared" si="2"/>
        <v>0.21323529411764708</v>
      </c>
      <c r="I6" s="1">
        <v>0.5</v>
      </c>
      <c r="J6" s="1">
        <v>0.26050420168067229</v>
      </c>
    </row>
    <row r="7" spans="2:10" x14ac:dyDescent="0.25">
      <c r="B7" s="1">
        <v>20000</v>
      </c>
      <c r="C7" s="1">
        <v>6</v>
      </c>
      <c r="D7" s="1">
        <f t="shared" si="0"/>
        <v>0.75</v>
      </c>
      <c r="E7" s="1">
        <f t="shared" si="3"/>
        <v>69000</v>
      </c>
      <c r="F7" s="1">
        <f t="shared" si="1"/>
        <v>0.57983193277310929</v>
      </c>
      <c r="G7" s="1">
        <f t="shared" si="2"/>
        <v>0.17016806722689071</v>
      </c>
      <c r="I7" s="1">
        <v>0.625</v>
      </c>
      <c r="J7" s="1">
        <v>0.41176470588235292</v>
      </c>
    </row>
    <row r="8" spans="2:10" x14ac:dyDescent="0.25">
      <c r="B8" s="1">
        <v>25000</v>
      </c>
      <c r="C8" s="1">
        <v>7</v>
      </c>
      <c r="D8" s="1">
        <f t="shared" si="0"/>
        <v>0.875</v>
      </c>
      <c r="E8" s="1">
        <f t="shared" si="3"/>
        <v>94000</v>
      </c>
      <c r="F8" s="1">
        <f t="shared" si="1"/>
        <v>0.78991596638655459</v>
      </c>
      <c r="G8" s="1">
        <f t="shared" si="2"/>
        <v>8.5084033613445409E-2</v>
      </c>
      <c r="I8" s="1">
        <v>0.75</v>
      </c>
      <c r="J8" s="1">
        <v>0.57983193277310929</v>
      </c>
    </row>
    <row r="9" spans="2:10" x14ac:dyDescent="0.25">
      <c r="B9" s="1">
        <v>25000</v>
      </c>
      <c r="C9" s="1">
        <v>8</v>
      </c>
      <c r="I9" s="1">
        <v>0.875</v>
      </c>
      <c r="J9" s="1">
        <v>0.78991596638655459</v>
      </c>
    </row>
    <row r="10" spans="2:10" x14ac:dyDescent="0.25">
      <c r="B10" s="1">
        <f>SUM(B2:B9)</f>
        <v>119000</v>
      </c>
      <c r="D10" s="1">
        <f>SUM(D2:D9)</f>
        <v>3.5</v>
      </c>
      <c r="F10" s="7">
        <f>SUM(F2:F9)</f>
        <v>2.26890756302521</v>
      </c>
      <c r="G10" s="4">
        <f>SUM(G2:G9)</f>
        <v>1.23109243697479</v>
      </c>
      <c r="I10" s="1">
        <v>1</v>
      </c>
      <c r="J10" s="1">
        <v>1</v>
      </c>
    </row>
    <row r="12" spans="2:10" x14ac:dyDescent="0.25">
      <c r="D12" s="6" t="s">
        <v>30</v>
      </c>
      <c r="E12" s="4">
        <f>G10/D10</f>
        <v>0.3517406962785114</v>
      </c>
      <c r="F12" s="7">
        <f>1-(F10/D10)</f>
        <v>0.35174069627851146</v>
      </c>
    </row>
  </sheetData>
  <sortState xmlns:xlrd2="http://schemas.microsoft.com/office/spreadsheetml/2017/richdata2" ref="B2:B9">
    <sortCondition ref="B2:B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F140-CC3B-4774-B8C7-342DAA6D9225}">
  <dimension ref="C1:I13"/>
  <sheetViews>
    <sheetView zoomScale="260" zoomScaleNormal="260" workbookViewId="0">
      <selection activeCell="E9" sqref="E9"/>
    </sheetView>
  </sheetViews>
  <sheetFormatPr defaultRowHeight="15" x14ac:dyDescent="0.25"/>
  <cols>
    <col min="1" max="5" width="9.140625" style="1"/>
    <col min="6" max="6" width="15.28515625" style="1" bestFit="1" customWidth="1"/>
    <col min="7" max="16384" width="9.140625" style="1"/>
  </cols>
  <sheetData>
    <row r="1" spans="3:9" x14ac:dyDescent="0.25">
      <c r="C1" s="1" t="s">
        <v>14</v>
      </c>
      <c r="D1" s="1" t="s">
        <v>15</v>
      </c>
    </row>
    <row r="2" spans="3:9" x14ac:dyDescent="0.25">
      <c r="C2" s="1" t="s">
        <v>23</v>
      </c>
      <c r="D2" s="1" t="s">
        <v>9</v>
      </c>
      <c r="E2" s="1" t="s">
        <v>13</v>
      </c>
      <c r="F2" s="1" t="s">
        <v>16</v>
      </c>
      <c r="G2" s="1" t="s">
        <v>18</v>
      </c>
      <c r="H2" s="1" t="s">
        <v>19</v>
      </c>
      <c r="I2" s="1" t="s">
        <v>20</v>
      </c>
    </row>
    <row r="3" spans="3:9" x14ac:dyDescent="0.25">
      <c r="C3" s="1">
        <v>24</v>
      </c>
      <c r="D3" s="1">
        <v>4</v>
      </c>
      <c r="E3" s="1">
        <f>D3</f>
        <v>4</v>
      </c>
      <c r="F3" s="1">
        <f t="shared" ref="F3:F8" si="0">C3*D3</f>
        <v>96</v>
      </c>
      <c r="G3" s="2">
        <f t="shared" ref="G3:G8" si="1">C3-D$11</f>
        <v>-3.4642857142857153</v>
      </c>
      <c r="H3" s="5">
        <f>G3^2</f>
        <v>12.001275510204088</v>
      </c>
      <c r="I3" s="1">
        <f t="shared" ref="I3:I8" si="2">H3*D3</f>
        <v>48.005102040816354</v>
      </c>
    </row>
    <row r="4" spans="3:9" x14ac:dyDescent="0.25">
      <c r="C4" s="1">
        <v>25</v>
      </c>
      <c r="D4" s="1">
        <v>6</v>
      </c>
      <c r="E4" s="1">
        <f>E3+D4</f>
        <v>10</v>
      </c>
      <c r="F4" s="1">
        <f t="shared" si="0"/>
        <v>150</v>
      </c>
      <c r="G4" s="2">
        <f t="shared" si="1"/>
        <v>-2.4642857142857153</v>
      </c>
      <c r="H4" s="5">
        <f t="shared" ref="H4:H8" si="3">G4^2</f>
        <v>6.0727040816326578</v>
      </c>
      <c r="I4" s="1">
        <f t="shared" si="2"/>
        <v>36.436224489795947</v>
      </c>
    </row>
    <row r="5" spans="3:9" x14ac:dyDescent="0.25">
      <c r="C5" s="1">
        <v>26</v>
      </c>
      <c r="D5" s="1">
        <v>4</v>
      </c>
      <c r="E5" s="1">
        <f t="shared" ref="E5:E8" si="4">E4+D5</f>
        <v>14</v>
      </c>
      <c r="F5" s="1">
        <f t="shared" si="0"/>
        <v>104</v>
      </c>
      <c r="G5" s="2">
        <f t="shared" si="1"/>
        <v>-1.4642857142857153</v>
      </c>
      <c r="H5" s="5">
        <f t="shared" si="3"/>
        <v>2.1441326530612272</v>
      </c>
      <c r="I5" s="1">
        <f t="shared" si="2"/>
        <v>8.576530612244909</v>
      </c>
    </row>
    <row r="6" spans="3:9" x14ac:dyDescent="0.25">
      <c r="C6" s="1">
        <v>27</v>
      </c>
      <c r="D6" s="1">
        <v>8</v>
      </c>
      <c r="E6" s="1">
        <f t="shared" si="4"/>
        <v>22</v>
      </c>
      <c r="F6" s="1">
        <f t="shared" si="0"/>
        <v>216</v>
      </c>
      <c r="G6" s="2">
        <f t="shared" si="1"/>
        <v>-0.4642857142857153</v>
      </c>
      <c r="H6" s="5">
        <f t="shared" si="3"/>
        <v>0.21556122448979687</v>
      </c>
      <c r="I6" s="1">
        <f t="shared" si="2"/>
        <v>1.7244897959183749</v>
      </c>
    </row>
    <row r="7" spans="3:9" x14ac:dyDescent="0.25">
      <c r="C7" s="1">
        <v>31</v>
      </c>
      <c r="D7" s="1">
        <v>5</v>
      </c>
      <c r="E7" s="1">
        <f t="shared" si="4"/>
        <v>27</v>
      </c>
      <c r="F7" s="1">
        <f t="shared" si="0"/>
        <v>155</v>
      </c>
      <c r="G7" s="2">
        <f t="shared" si="1"/>
        <v>3.5357142857142847</v>
      </c>
      <c r="H7" s="5">
        <f t="shared" si="3"/>
        <v>12.501275510204074</v>
      </c>
      <c r="I7" s="1">
        <f t="shared" si="2"/>
        <v>62.506377551020371</v>
      </c>
    </row>
    <row r="8" spans="3:9" x14ac:dyDescent="0.25">
      <c r="C8" s="1">
        <v>48</v>
      </c>
      <c r="D8" s="1">
        <v>1</v>
      </c>
      <c r="E8" s="1">
        <f t="shared" si="4"/>
        <v>28</v>
      </c>
      <c r="F8" s="1">
        <f t="shared" si="0"/>
        <v>48</v>
      </c>
      <c r="G8" s="2">
        <f t="shared" si="1"/>
        <v>20.535714285714285</v>
      </c>
      <c r="H8" s="5">
        <f t="shared" si="3"/>
        <v>421.71556122448976</v>
      </c>
      <c r="I8" s="1">
        <f t="shared" si="2"/>
        <v>421.71556122448976</v>
      </c>
    </row>
    <row r="9" spans="3:9" x14ac:dyDescent="0.25">
      <c r="C9" s="1" t="s">
        <v>12</v>
      </c>
      <c r="D9" s="1">
        <f>SUM(D3:D8)</f>
        <v>28</v>
      </c>
      <c r="F9" s="1">
        <f>SUM(F3:F8)</f>
        <v>769</v>
      </c>
      <c r="I9" s="1">
        <f>SUM(I3:I8)</f>
        <v>578.96428571428578</v>
      </c>
    </row>
    <row r="11" spans="3:9" x14ac:dyDescent="0.25">
      <c r="C11" s="1" t="s">
        <v>17</v>
      </c>
      <c r="D11" s="2">
        <f>F9/D9</f>
        <v>27.464285714285715</v>
      </c>
      <c r="E11" s="1" t="s">
        <v>24</v>
      </c>
      <c r="F11" s="1">
        <f>D9/2</f>
        <v>14</v>
      </c>
      <c r="G11" s="1">
        <f>F11+1</f>
        <v>15</v>
      </c>
    </row>
    <row r="12" spans="3:9" x14ac:dyDescent="0.25">
      <c r="C12" s="1" t="s">
        <v>21</v>
      </c>
      <c r="D12" s="2">
        <f>I9/D9</f>
        <v>20.677295918367349</v>
      </c>
    </row>
    <row r="13" spans="3:9" x14ac:dyDescent="0.25">
      <c r="C13" s="1" t="s">
        <v>22</v>
      </c>
      <c r="D13" s="2">
        <f>SQRT(D12)</f>
        <v>4.5472294772055815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2C56-08E9-4C89-B9F6-1AC575612033}">
  <dimension ref="B2:J13"/>
  <sheetViews>
    <sheetView tabSelected="1" topLeftCell="C1" zoomScale="220" zoomScaleNormal="220" workbookViewId="0">
      <selection activeCell="C9" sqref="C9"/>
    </sheetView>
  </sheetViews>
  <sheetFormatPr defaultRowHeight="15" x14ac:dyDescent="0.25"/>
  <cols>
    <col min="1" max="16384" width="9.140625" style="1"/>
  </cols>
  <sheetData>
    <row r="2" spans="2:10" x14ac:dyDescent="0.25">
      <c r="C2" s="1" t="s">
        <v>31</v>
      </c>
      <c r="D2" s="1" t="s">
        <v>26</v>
      </c>
      <c r="E2" s="1" t="s">
        <v>32</v>
      </c>
      <c r="F2" s="1" t="s">
        <v>28</v>
      </c>
      <c r="G2" s="1" t="s">
        <v>29</v>
      </c>
      <c r="I2" s="1" t="s">
        <v>26</v>
      </c>
      <c r="J2" s="1" t="s">
        <v>28</v>
      </c>
    </row>
    <row r="3" spans="2:10" x14ac:dyDescent="0.25">
      <c r="B3" s="1">
        <v>1</v>
      </c>
      <c r="C3" s="1">
        <v>11</v>
      </c>
      <c r="D3" s="2">
        <f>B3/B$9</f>
        <v>0.14285714285714285</v>
      </c>
      <c r="E3" s="1">
        <f>C3</f>
        <v>11</v>
      </c>
      <c r="F3" s="2">
        <f>E3/C$10</f>
        <v>0.11224489795918367</v>
      </c>
      <c r="G3" s="2">
        <f>D3-F3</f>
        <v>3.0612244897959176E-2</v>
      </c>
      <c r="I3" s="1">
        <v>0</v>
      </c>
      <c r="J3" s="1">
        <v>0</v>
      </c>
    </row>
    <row r="4" spans="2:10" x14ac:dyDescent="0.25">
      <c r="B4" s="1">
        <v>2</v>
      </c>
      <c r="C4" s="1">
        <v>12</v>
      </c>
      <c r="D4" s="2">
        <f t="shared" ref="D4:D8" si="0">B4/B$9</f>
        <v>0.2857142857142857</v>
      </c>
      <c r="E4" s="1">
        <f>E3+C4</f>
        <v>23</v>
      </c>
      <c r="F4" s="2">
        <f t="shared" ref="F4:F8" si="1">E4/C$10</f>
        <v>0.23469387755102042</v>
      </c>
      <c r="G4" s="2">
        <f t="shared" ref="G4:G8" si="2">D4-F4</f>
        <v>5.1020408163265279E-2</v>
      </c>
      <c r="I4" s="2">
        <f>D3</f>
        <v>0.14285714285714285</v>
      </c>
      <c r="J4" s="2">
        <f>F3</f>
        <v>0.11224489795918367</v>
      </c>
    </row>
    <row r="5" spans="2:10" x14ac:dyDescent="0.25">
      <c r="B5" s="1">
        <v>3</v>
      </c>
      <c r="C5" s="1">
        <v>13</v>
      </c>
      <c r="D5" s="2">
        <f t="shared" si="0"/>
        <v>0.42857142857142855</v>
      </c>
      <c r="E5" s="1">
        <f t="shared" ref="E5:E8" si="3">E4+C5</f>
        <v>36</v>
      </c>
      <c r="F5" s="2">
        <f t="shared" si="1"/>
        <v>0.36734693877551022</v>
      </c>
      <c r="G5" s="2">
        <f t="shared" si="2"/>
        <v>6.1224489795918324E-2</v>
      </c>
      <c r="I5" s="2">
        <f t="shared" ref="I5:I9" si="4">D4</f>
        <v>0.2857142857142857</v>
      </c>
      <c r="J5" s="2">
        <f t="shared" ref="J5:J9" si="5">F4</f>
        <v>0.23469387755102042</v>
      </c>
    </row>
    <row r="6" spans="2:10" x14ac:dyDescent="0.25">
      <c r="B6" s="1">
        <v>4</v>
      </c>
      <c r="C6" s="1">
        <v>13</v>
      </c>
      <c r="D6" s="2">
        <f t="shared" si="0"/>
        <v>0.5714285714285714</v>
      </c>
      <c r="E6" s="1">
        <f t="shared" si="3"/>
        <v>49</v>
      </c>
      <c r="F6" s="2">
        <f t="shared" si="1"/>
        <v>0.5</v>
      </c>
      <c r="G6" s="2">
        <f t="shared" si="2"/>
        <v>7.1428571428571397E-2</v>
      </c>
      <c r="I6" s="2">
        <f t="shared" si="4"/>
        <v>0.42857142857142855</v>
      </c>
      <c r="J6" s="2">
        <f t="shared" si="5"/>
        <v>0.36734693877551022</v>
      </c>
    </row>
    <row r="7" spans="2:10" x14ac:dyDescent="0.25">
      <c r="B7" s="1">
        <v>5</v>
      </c>
      <c r="C7" s="1">
        <v>14</v>
      </c>
      <c r="D7" s="2">
        <f t="shared" si="0"/>
        <v>0.7142857142857143</v>
      </c>
      <c r="E7" s="1">
        <f t="shared" si="3"/>
        <v>63</v>
      </c>
      <c r="F7" s="2">
        <f t="shared" si="1"/>
        <v>0.6428571428571429</v>
      </c>
      <c r="G7" s="2">
        <f t="shared" si="2"/>
        <v>7.1428571428571397E-2</v>
      </c>
      <c r="I7" s="2">
        <f t="shared" si="4"/>
        <v>0.5714285714285714</v>
      </c>
      <c r="J7" s="2">
        <f t="shared" si="5"/>
        <v>0.5</v>
      </c>
    </row>
    <row r="8" spans="2:10" x14ac:dyDescent="0.25">
      <c r="B8" s="1">
        <v>6</v>
      </c>
      <c r="C8" s="1">
        <v>15</v>
      </c>
      <c r="D8" s="2">
        <f t="shared" si="0"/>
        <v>0.8571428571428571</v>
      </c>
      <c r="E8" s="1">
        <f t="shared" si="3"/>
        <v>78</v>
      </c>
      <c r="F8" s="2">
        <f t="shared" si="1"/>
        <v>0.79591836734693877</v>
      </c>
      <c r="G8" s="2">
        <f t="shared" si="2"/>
        <v>6.1224489795918324E-2</v>
      </c>
      <c r="I8" s="2">
        <f t="shared" si="4"/>
        <v>0.7142857142857143</v>
      </c>
      <c r="J8" s="2">
        <f t="shared" si="5"/>
        <v>0.6428571428571429</v>
      </c>
    </row>
    <row r="9" spans="2:10" x14ac:dyDescent="0.25">
      <c r="B9" s="1">
        <v>7</v>
      </c>
      <c r="C9" s="1">
        <v>20</v>
      </c>
      <c r="D9" s="2"/>
      <c r="I9" s="2">
        <f t="shared" si="4"/>
        <v>0.8571428571428571</v>
      </c>
      <c r="J9" s="2">
        <f t="shared" si="5"/>
        <v>0.79591836734693877</v>
      </c>
    </row>
    <row r="10" spans="2:10" x14ac:dyDescent="0.25">
      <c r="B10" s="1" t="s">
        <v>12</v>
      </c>
      <c r="C10" s="1">
        <f>SUM(C3:C9)</f>
        <v>98</v>
      </c>
      <c r="D10" s="2">
        <f t="shared" ref="D10:F10" si="6">SUM(D3:D9)</f>
        <v>3</v>
      </c>
      <c r="E10" s="2"/>
      <c r="F10" s="2">
        <f t="shared" si="6"/>
        <v>2.6530612244897958</v>
      </c>
      <c r="G10" s="2">
        <f>SUM(G3:G9)</f>
        <v>0.34693877551020391</v>
      </c>
      <c r="I10" s="1">
        <v>1</v>
      </c>
      <c r="J10" s="1">
        <v>1</v>
      </c>
    </row>
    <row r="12" spans="2:10" x14ac:dyDescent="0.25">
      <c r="E12" s="6" t="s">
        <v>33</v>
      </c>
      <c r="F12" s="1">
        <f>G10/D10</f>
        <v>0.11564625850340131</v>
      </c>
    </row>
    <row r="13" spans="2:10" x14ac:dyDescent="0.25">
      <c r="E13" s="6" t="s">
        <v>33</v>
      </c>
      <c r="F13" s="1">
        <f>1-(F10/D10)</f>
        <v>0.11564625850340138</v>
      </c>
    </row>
  </sheetData>
  <sortState xmlns:xlrd2="http://schemas.microsoft.com/office/spreadsheetml/2017/richdata2" ref="C3:C9">
    <sortCondition ref="C3:C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concentrazione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2026-02-24T14:59:14Z</dcterms:created>
  <dcterms:modified xsi:type="dcterms:W3CDTF">2026-03-16T15:54:38Z</dcterms:modified>
</cp:coreProperties>
</file>