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ancini\Downloads\"/>
    </mc:Choice>
  </mc:AlternateContent>
  <xr:revisionPtr revIDLastSave="0" documentId="13_ncr:1_{FDAB463D-3D62-4457-A077-DD4CD4C856BF}" xr6:coauthVersionLast="36" xr6:coauthVersionMax="47" xr10:uidLastSave="{00000000-0000-0000-0000-000000000000}"/>
  <bookViews>
    <workbookView xWindow="0" yWindow="0" windowWidth="9570" windowHeight="12075" xr2:uid="{C82EA87F-5296-334A-9A88-83C823FCFE0F}"/>
  </bookViews>
  <sheets>
    <sheet name="ESERCITAZIONE VALSOIA C.E. 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13" i="1"/>
  <c r="I27" i="1"/>
  <c r="I25" i="1"/>
  <c r="I24" i="1"/>
  <c r="I20" i="1"/>
  <c r="I17" i="1"/>
  <c r="I16" i="1"/>
  <c r="I15" i="1"/>
  <c r="I9" i="1"/>
  <c r="I5" i="1"/>
  <c r="I6" i="1" s="1"/>
  <c r="E9" i="1"/>
  <c r="E18" i="1"/>
  <c r="E19" i="1"/>
  <c r="E12" i="1"/>
  <c r="E28" i="1"/>
  <c r="E26" i="1"/>
  <c r="E25" i="1"/>
  <c r="E21" i="1"/>
  <c r="E5" i="1"/>
  <c r="E6" i="1" s="1"/>
  <c r="E10" i="1" s="1"/>
  <c r="E14" i="1" l="1"/>
  <c r="I21" i="1"/>
  <c r="I23" i="1" s="1"/>
  <c r="I26" i="1" s="1"/>
  <c r="I28" i="1" s="1"/>
  <c r="E20" i="1"/>
  <c r="E22" i="1" s="1"/>
  <c r="E24" i="1" s="1"/>
  <c r="E27" i="1" s="1"/>
  <c r="E29" i="1" s="1"/>
  <c r="B25" i="1"/>
  <c r="B23" i="1"/>
  <c r="B12" i="1"/>
  <c r="B22" i="1"/>
  <c r="B18" i="1"/>
  <c r="B6" i="1"/>
  <c r="B7" i="1" s="1"/>
  <c r="B13" i="1" l="1"/>
  <c r="B15" i="1" s="1"/>
  <c r="B17" i="1" s="1"/>
  <c r="B19" i="1" l="1"/>
  <c r="B21" i="1" s="1"/>
  <c r="B24" i="1" s="1"/>
  <c r="B26" i="1" s="1"/>
</calcChain>
</file>

<file path=xl/sharedStrings.xml><?xml version="1.0" encoding="utf-8"?>
<sst xmlns="http://schemas.openxmlformats.org/spreadsheetml/2006/main" count="80" uniqueCount="37">
  <si>
    <t>RICLASSIFICAZIONE C.E. A VALORE AGGIUNTO</t>
  </si>
  <si>
    <t>RICAVI DI VENDITA</t>
  </si>
  <si>
    <t>VALORE AGGIUNTO</t>
  </si>
  <si>
    <t>(-) AMMORTAMENTI, ACCANTONAMENTI E SVALUTAZIONI</t>
  </si>
  <si>
    <t>(-) IMPOSTE</t>
  </si>
  <si>
    <t>UTILE O PERDITA</t>
  </si>
  <si>
    <t xml:space="preserve">(+) VARIAZIONI RIMANENZE, LAVORI IN ECONOMIA E ALTRI RICAVI </t>
  </si>
  <si>
    <t>(-)COSTO DEL PERSONALE, STIPENDI E TFR</t>
  </si>
  <si>
    <t>MARGINE OPERATIVO LORDO</t>
  </si>
  <si>
    <t>RISULTATO NETTO</t>
  </si>
  <si>
    <t>31.12.2009</t>
  </si>
  <si>
    <t>VALORE DELLA PRODUZIONE</t>
  </si>
  <si>
    <t>Altri ricavi</t>
  </si>
  <si>
    <t>Acquisti</t>
  </si>
  <si>
    <t>Servizi</t>
  </si>
  <si>
    <t>Oneri diversi di gestione</t>
  </si>
  <si>
    <t>Godimento di beni di terzi</t>
  </si>
  <si>
    <t>Variazione rimanenze materie prime</t>
  </si>
  <si>
    <t>REDDITO OPERATIVO</t>
  </si>
  <si>
    <t>Proventi finanziari</t>
  </si>
  <si>
    <t>RISULTATO OPERATIVO GLOBALE</t>
  </si>
  <si>
    <t>oneri finanziari</t>
  </si>
  <si>
    <t>RISULTATO ORDINARIO DELLA GESTIONE</t>
  </si>
  <si>
    <t>Proventi straordinari</t>
  </si>
  <si>
    <t>Oneri straordinari</t>
  </si>
  <si>
    <t>RISULTATO PRIMA DELLE IMPOSTE</t>
  </si>
  <si>
    <t>MARGINALISTICA</t>
  </si>
  <si>
    <t>TOTALE RICAVI</t>
  </si>
  <si>
    <t>margine di contribuzione industriale</t>
  </si>
  <si>
    <t>margine di contribuzione totale</t>
  </si>
  <si>
    <t>Oneri diversi di gestione fissi</t>
  </si>
  <si>
    <t>Oneri diversi di gestione variabili</t>
  </si>
  <si>
    <t>Servizi generali</t>
  </si>
  <si>
    <t>Servizi commerciali</t>
  </si>
  <si>
    <t>Servizi industriali</t>
  </si>
  <si>
    <t>RISULTATO LORDO INDUSTRIALE</t>
  </si>
  <si>
    <t>DA RIPARTIRE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</si>
</sst>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44" fontId="0" fillId="0" borderId="0" xfId="1" applyFont="1"/>
    <xf numFmtId="0" fontId="2" fillId="0" borderId="0" xfId="0" applyFont="1" applyAlignment="1">
      <alignment horizontal="center"/>
    </xf>
    <xf numFmtId="44" fontId="2" fillId="0" borderId="0" xfId="1" applyFont="1"/>
    <xf numFmtId="44" fontId="2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/>
    <xf numFmtId="44" fontId="1" fillId="0" borderId="0" xfId="1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44" fontId="2" fillId="0" borderId="0" xfId="0" applyNumberFormat="1" applyFont="1"/>
    <xf numFmtId="0" fontId="0" fillId="2" borderId="0" xfId="0" applyFill="1"/>
    <xf numFmtId="44" fontId="0" fillId="2" borderId="0" xfId="1" applyFont="1" applyFill="1"/>
    <xf numFmtId="0" fontId="0" fillId="2" borderId="0" xfId="0" applyFont="1" applyFill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8ED72-CC09-6F46-9EF6-56439ABC87B8}">
  <dimension ref="A2:L30"/>
  <sheetViews>
    <sheetView tabSelected="1" topLeftCell="B1" workbookViewId="0">
      <selection activeCell="J18" sqref="J18"/>
    </sheetView>
  </sheetViews>
  <sheetFormatPr defaultColWidth="11" defaultRowHeight="15.75" x14ac:dyDescent="0.25"/>
  <cols>
    <col min="1" max="1" width="57.5" customWidth="1"/>
    <col min="2" max="2" width="15.375" style="2" customWidth="1"/>
    <col min="4" max="4" width="57.375" bestFit="1" customWidth="1"/>
    <col min="5" max="5" width="11.625" bestFit="1" customWidth="1"/>
    <col min="8" max="8" width="57.375" bestFit="1" customWidth="1"/>
    <col min="9" max="9" width="11.625" bestFit="1" customWidth="1"/>
  </cols>
  <sheetData>
    <row r="2" spans="1:12" x14ac:dyDescent="0.25">
      <c r="A2" s="9" t="s">
        <v>0</v>
      </c>
      <c r="B2" s="9"/>
      <c r="D2" s="10" t="s">
        <v>26</v>
      </c>
    </row>
    <row r="3" spans="1:12" x14ac:dyDescent="0.25">
      <c r="A3" s="3"/>
      <c r="B3" s="5" t="s">
        <v>10</v>
      </c>
      <c r="D3" s="6"/>
      <c r="E3" s="5" t="s">
        <v>10</v>
      </c>
    </row>
    <row r="4" spans="1:12" x14ac:dyDescent="0.25">
      <c r="A4" t="s">
        <v>1</v>
      </c>
      <c r="B4" s="2">
        <v>52294</v>
      </c>
      <c r="D4" t="s">
        <v>1</v>
      </c>
      <c r="E4" s="2">
        <v>52294</v>
      </c>
      <c r="H4" t="s">
        <v>1</v>
      </c>
      <c r="I4" s="2">
        <v>52294</v>
      </c>
    </row>
    <row r="5" spans="1:12" x14ac:dyDescent="0.25">
      <c r="A5" t="s">
        <v>6</v>
      </c>
      <c r="B5" s="2">
        <v>-132</v>
      </c>
      <c r="D5" t="s">
        <v>12</v>
      </c>
      <c r="E5" s="2">
        <f>1018-12-352</f>
        <v>654</v>
      </c>
      <c r="H5" t="s">
        <v>12</v>
      </c>
      <c r="I5" s="2">
        <f>1018-12-352</f>
        <v>654</v>
      </c>
    </row>
    <row r="6" spans="1:12" x14ac:dyDescent="0.25">
      <c r="A6" t="s">
        <v>12</v>
      </c>
      <c r="B6" s="2">
        <f>1018-12-352</f>
        <v>654</v>
      </c>
      <c r="D6" s="1" t="s">
        <v>27</v>
      </c>
      <c r="E6" s="11">
        <f>SUM(E4:E5)</f>
        <v>52948</v>
      </c>
      <c r="H6" s="1" t="s">
        <v>27</v>
      </c>
      <c r="I6" s="11">
        <f>SUM(I4:I5)</f>
        <v>52948</v>
      </c>
    </row>
    <row r="7" spans="1:12" x14ac:dyDescent="0.25">
      <c r="A7" s="1" t="s">
        <v>11</v>
      </c>
      <c r="B7" s="4">
        <f>SUM(B4:B6)</f>
        <v>52816</v>
      </c>
      <c r="D7" s="7" t="s">
        <v>13</v>
      </c>
      <c r="E7" s="2">
        <v>20553</v>
      </c>
      <c r="H7" s="7" t="s">
        <v>13</v>
      </c>
      <c r="I7" s="2">
        <v>20553</v>
      </c>
    </row>
    <row r="8" spans="1:12" x14ac:dyDescent="0.25">
      <c r="A8" s="7" t="s">
        <v>13</v>
      </c>
      <c r="B8" s="2">
        <v>20553</v>
      </c>
      <c r="D8" s="7" t="s">
        <v>17</v>
      </c>
      <c r="E8" s="2">
        <v>20</v>
      </c>
      <c r="H8" s="7" t="s">
        <v>17</v>
      </c>
      <c r="I8" s="2">
        <v>20</v>
      </c>
    </row>
    <row r="9" spans="1:12" x14ac:dyDescent="0.25">
      <c r="A9" s="7" t="s">
        <v>14</v>
      </c>
      <c r="B9" s="2">
        <v>20102</v>
      </c>
      <c r="D9" s="7" t="s">
        <v>34</v>
      </c>
      <c r="E9" s="2">
        <f>20102-1932-15606</f>
        <v>2564</v>
      </c>
      <c r="H9" s="7" t="s">
        <v>34</v>
      </c>
      <c r="I9" s="2">
        <f>20102-1932-15606</f>
        <v>2564</v>
      </c>
    </row>
    <row r="10" spans="1:12" x14ac:dyDescent="0.25">
      <c r="A10" s="7" t="s">
        <v>16</v>
      </c>
      <c r="B10" s="2">
        <v>301</v>
      </c>
      <c r="D10" s="1" t="s">
        <v>28</v>
      </c>
      <c r="E10" s="4">
        <f>E6-SUM(E7:E9)</f>
        <v>29811</v>
      </c>
      <c r="H10" s="7" t="s">
        <v>16</v>
      </c>
      <c r="I10" s="2">
        <v>301</v>
      </c>
      <c r="K10" s="1"/>
      <c r="L10" s="4"/>
    </row>
    <row r="11" spans="1:12" x14ac:dyDescent="0.25">
      <c r="A11" s="7" t="s">
        <v>17</v>
      </c>
      <c r="B11" s="2">
        <v>20</v>
      </c>
      <c r="D11" s="7" t="s">
        <v>33</v>
      </c>
      <c r="E11" s="2">
        <v>15606</v>
      </c>
      <c r="H11" t="s">
        <v>3</v>
      </c>
      <c r="I11" s="2">
        <v>1055</v>
      </c>
    </row>
    <row r="12" spans="1:12" x14ac:dyDescent="0.25">
      <c r="A12" s="7" t="s">
        <v>15</v>
      </c>
      <c r="B12" s="2">
        <f>509-52-3-82</f>
        <v>372</v>
      </c>
      <c r="D12" s="7" t="s">
        <v>31</v>
      </c>
      <c r="E12" s="2">
        <f>509-52-3-82-80-178</f>
        <v>114</v>
      </c>
      <c r="H12" t="s">
        <v>6</v>
      </c>
      <c r="I12" s="2">
        <v>-132</v>
      </c>
    </row>
    <row r="13" spans="1:12" x14ac:dyDescent="0.25">
      <c r="A13" s="1" t="s">
        <v>2</v>
      </c>
      <c r="B13" s="4">
        <f>B7-SUM(B8:B12)</f>
        <v>11468</v>
      </c>
      <c r="D13" t="s">
        <v>6</v>
      </c>
      <c r="E13" s="2">
        <v>-132</v>
      </c>
      <c r="H13" s="1" t="s">
        <v>35</v>
      </c>
      <c r="I13" s="4">
        <f>I6-(SUM(I7:I11)-I12)</f>
        <v>28323</v>
      </c>
    </row>
    <row r="14" spans="1:12" x14ac:dyDescent="0.25">
      <c r="A14" t="s">
        <v>7</v>
      </c>
      <c r="B14" s="2">
        <v>5018</v>
      </c>
      <c r="D14" s="1" t="s">
        <v>29</v>
      </c>
      <c r="E14" s="11">
        <f>E10-(SUM(E11:E12)-E13)</f>
        <v>13959</v>
      </c>
      <c r="H14" s="7" t="s">
        <v>33</v>
      </c>
      <c r="I14" s="2">
        <v>15606</v>
      </c>
    </row>
    <row r="15" spans="1:12" x14ac:dyDescent="0.25">
      <c r="A15" s="1" t="s">
        <v>8</v>
      </c>
      <c r="B15" s="4">
        <f>B13-B14</f>
        <v>6450</v>
      </c>
      <c r="D15" s="7" t="s">
        <v>16</v>
      </c>
      <c r="E15" s="2">
        <v>301</v>
      </c>
      <c r="H15" s="7" t="s">
        <v>31</v>
      </c>
      <c r="I15" s="2">
        <f>509-52-3-82-80-178</f>
        <v>114</v>
      </c>
    </row>
    <row r="16" spans="1:12" x14ac:dyDescent="0.25">
      <c r="A16" t="s">
        <v>3</v>
      </c>
      <c r="B16" s="2">
        <v>1055</v>
      </c>
      <c r="D16" t="s">
        <v>7</v>
      </c>
      <c r="E16" s="2">
        <v>5018</v>
      </c>
      <c r="H16" t="s">
        <v>32</v>
      </c>
      <c r="I16" s="2">
        <f>1932</f>
        <v>1932</v>
      </c>
    </row>
    <row r="17" spans="1:10" x14ac:dyDescent="0.25">
      <c r="A17" s="1" t="s">
        <v>18</v>
      </c>
      <c r="B17" s="4">
        <f>B15-B16</f>
        <v>5395</v>
      </c>
      <c r="D17" t="s">
        <v>3</v>
      </c>
      <c r="E17" s="2">
        <v>1055</v>
      </c>
      <c r="H17" t="s">
        <v>30</v>
      </c>
      <c r="I17" s="2">
        <f>80+178</f>
        <v>258</v>
      </c>
    </row>
    <row r="18" spans="1:10" s="7" customFormat="1" x14ac:dyDescent="0.25">
      <c r="A18" s="7" t="s">
        <v>19</v>
      </c>
      <c r="B18" s="8">
        <f>85+20</f>
        <v>105</v>
      </c>
      <c r="D18" t="s">
        <v>32</v>
      </c>
      <c r="E18" s="2">
        <f>1932</f>
        <v>1932</v>
      </c>
      <c r="H18" s="12" t="s">
        <v>7</v>
      </c>
      <c r="I18" s="13">
        <v>5018</v>
      </c>
      <c r="J18" s="14" t="s">
        <v>36</v>
      </c>
    </row>
    <row r="19" spans="1:10" x14ac:dyDescent="0.25">
      <c r="A19" s="1" t="s">
        <v>20</v>
      </c>
      <c r="B19" s="4">
        <f>SUM(B17:B18)</f>
        <v>5500</v>
      </c>
      <c r="D19" t="s">
        <v>30</v>
      </c>
      <c r="E19" s="2">
        <f>80+178</f>
        <v>258</v>
      </c>
      <c r="H19" s="1" t="s">
        <v>18</v>
      </c>
      <c r="I19" s="4">
        <f>I13-SUM(I14:I18)</f>
        <v>5395</v>
      </c>
    </row>
    <row r="20" spans="1:10" x14ac:dyDescent="0.25">
      <c r="A20" t="s">
        <v>21</v>
      </c>
      <c r="B20" s="2">
        <v>172</v>
      </c>
      <c r="D20" s="1" t="s">
        <v>18</v>
      </c>
      <c r="E20" s="4">
        <f>E14-SUM(E15:E19)</f>
        <v>5395</v>
      </c>
      <c r="H20" s="7" t="s">
        <v>19</v>
      </c>
      <c r="I20" s="8">
        <f>85+20</f>
        <v>105</v>
      </c>
    </row>
    <row r="21" spans="1:10" x14ac:dyDescent="0.25">
      <c r="A21" s="1" t="s">
        <v>22</v>
      </c>
      <c r="B21" s="4">
        <f>B19-B20</f>
        <v>5328</v>
      </c>
      <c r="D21" s="7" t="s">
        <v>19</v>
      </c>
      <c r="E21" s="8">
        <f>85+20</f>
        <v>105</v>
      </c>
      <c r="H21" s="1" t="s">
        <v>20</v>
      </c>
      <c r="I21" s="4">
        <f>SUM(I19:I20)</f>
        <v>5500</v>
      </c>
    </row>
    <row r="22" spans="1:10" x14ac:dyDescent="0.25">
      <c r="A22" s="7" t="s">
        <v>23</v>
      </c>
      <c r="B22" s="2">
        <f>12+352</f>
        <v>364</v>
      </c>
      <c r="D22" s="1" t="s">
        <v>20</v>
      </c>
      <c r="E22" s="4">
        <f>SUM(E20:E21)</f>
        <v>5500</v>
      </c>
      <c r="H22" t="s">
        <v>21</v>
      </c>
      <c r="I22" s="2">
        <v>172</v>
      </c>
    </row>
    <row r="23" spans="1:10" x14ac:dyDescent="0.25">
      <c r="A23" s="7" t="s">
        <v>24</v>
      </c>
      <c r="B23" s="2">
        <f>3+82</f>
        <v>85</v>
      </c>
      <c r="D23" t="s">
        <v>21</v>
      </c>
      <c r="E23" s="2">
        <v>172</v>
      </c>
      <c r="H23" s="1" t="s">
        <v>22</v>
      </c>
      <c r="I23" s="4">
        <f>I21-I22</f>
        <v>5328</v>
      </c>
    </row>
    <row r="24" spans="1:10" x14ac:dyDescent="0.25">
      <c r="A24" s="1" t="s">
        <v>25</v>
      </c>
      <c r="B24" s="4">
        <f>B21+B22-B23</f>
        <v>5607</v>
      </c>
      <c r="D24" s="1" t="s">
        <v>22</v>
      </c>
      <c r="E24" s="4">
        <f>E22-E23</f>
        <v>5328</v>
      </c>
      <c r="H24" s="7" t="s">
        <v>23</v>
      </c>
      <c r="I24" s="2">
        <f>12+352</f>
        <v>364</v>
      </c>
    </row>
    <row r="25" spans="1:10" x14ac:dyDescent="0.25">
      <c r="A25" t="s">
        <v>4</v>
      </c>
      <c r="B25" s="2">
        <f>1846+121+52</f>
        <v>2019</v>
      </c>
      <c r="D25" s="7" t="s">
        <v>23</v>
      </c>
      <c r="E25" s="2">
        <f>12+352</f>
        <v>364</v>
      </c>
      <c r="H25" s="7" t="s">
        <v>24</v>
      </c>
      <c r="I25" s="2">
        <f>3+82</f>
        <v>85</v>
      </c>
    </row>
    <row r="26" spans="1:10" x14ac:dyDescent="0.25">
      <c r="A26" s="1" t="s">
        <v>9</v>
      </c>
      <c r="B26" s="4">
        <f>B24-B25</f>
        <v>3588</v>
      </c>
      <c r="D26" s="7" t="s">
        <v>24</v>
      </c>
      <c r="E26" s="2">
        <f>3+82</f>
        <v>85</v>
      </c>
      <c r="H26" s="1" t="s">
        <v>25</v>
      </c>
      <c r="I26" s="4">
        <f>I23+I24-I25</f>
        <v>5607</v>
      </c>
    </row>
    <row r="27" spans="1:10" x14ac:dyDescent="0.25">
      <c r="A27" t="s">
        <v>5</v>
      </c>
      <c r="D27" s="1" t="s">
        <v>25</v>
      </c>
      <c r="E27" s="4">
        <f>E24+E25-E26</f>
        <v>5607</v>
      </c>
      <c r="H27" t="s">
        <v>4</v>
      </c>
      <c r="I27" s="2">
        <f>1846+121+52</f>
        <v>2019</v>
      </c>
    </row>
    <row r="28" spans="1:10" x14ac:dyDescent="0.25">
      <c r="D28" t="s">
        <v>4</v>
      </c>
      <c r="E28" s="2">
        <f>1846+121+52</f>
        <v>2019</v>
      </c>
      <c r="H28" s="1" t="s">
        <v>9</v>
      </c>
      <c r="I28" s="4">
        <f>I26-I27</f>
        <v>3588</v>
      </c>
    </row>
    <row r="29" spans="1:10" x14ac:dyDescent="0.25">
      <c r="D29" s="1" t="s">
        <v>9</v>
      </c>
      <c r="E29" s="4">
        <f>E27-E28</f>
        <v>3588</v>
      </c>
    </row>
    <row r="30" spans="1:10" x14ac:dyDescent="0.25">
      <c r="E30" s="2"/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ESERCITAZIONE VALSOIA C.E. 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Daniela Mancini</cp:lastModifiedBy>
  <dcterms:created xsi:type="dcterms:W3CDTF">2026-03-18T07:44:59Z</dcterms:created>
  <dcterms:modified xsi:type="dcterms:W3CDTF">2026-03-18T09:41:35Z</dcterms:modified>
</cp:coreProperties>
</file>