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89a4e9c30a72769/Desktop/"/>
    </mc:Choice>
  </mc:AlternateContent>
  <xr:revisionPtr revIDLastSave="90" documentId="14_{E05A33E9-7EA2-48D0-A064-1FABFBBC6DF6}" xr6:coauthVersionLast="47" xr6:coauthVersionMax="47" xr10:uidLastSave="{2CCF897A-AC6B-4838-8F6F-646C9788A768}"/>
  <bookViews>
    <workbookView xWindow="-120" yWindow="-120" windowWidth="29040" windowHeight="15720" activeTab="2" xr2:uid="{536B4580-4AAA-4FD0-ADED-776E82DDF827}"/>
  </bookViews>
  <sheets>
    <sheet name="SCENARI" sheetId="1" r:id="rId1"/>
    <sheet name="VARIABILI (DA COSTRUIRE)" sheetId="2" r:id="rId2"/>
    <sheet name="CONTO ECONOMICO  DA COMPLETARE)" sheetId="3" r:id="rId3"/>
    <sheet name="Foglio1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3" i="3" l="1"/>
  <c r="B12" i="2"/>
  <c r="D9" i="3"/>
  <c r="B3" i="2"/>
  <c r="B4" i="2"/>
  <c r="B5" i="2"/>
  <c r="B6" i="2"/>
  <c r="B7" i="2"/>
  <c r="B8" i="2"/>
  <c r="D5" i="3" s="1"/>
  <c r="B9" i="2"/>
  <c r="D6" i="3" s="1"/>
  <c r="B10" i="2"/>
  <c r="D7" i="3" s="1"/>
  <c r="B11" i="2"/>
  <c r="D11" i="3" s="1"/>
  <c r="B2" i="2"/>
  <c r="D2" i="3" s="1"/>
  <c r="D4" i="3" l="1"/>
  <c r="D3" i="3" l="1"/>
  <c r="D8" i="3" s="1"/>
  <c r="D10" i="3" s="1"/>
  <c r="D12" i="3" s="1"/>
  <c r="D14" i="3" s="1"/>
  <c r="D15" i="3" s="1"/>
  <c r="D16" i="3" l="1"/>
</calcChain>
</file>

<file path=xl/sharedStrings.xml><?xml version="1.0" encoding="utf-8"?>
<sst xmlns="http://schemas.openxmlformats.org/spreadsheetml/2006/main" count="55" uniqueCount="42">
  <si>
    <t>Voce</t>
  </si>
  <si>
    <t>Scenario pessimista</t>
  </si>
  <si>
    <t>Scenario realistico</t>
  </si>
  <si>
    <t>Ammortamenti</t>
  </si>
  <si>
    <t>VALORI</t>
  </si>
  <si>
    <t>A) Ricavi per la produzione di servizi</t>
  </si>
  <si>
    <t>TOTALE VALORE DELLA PRODUZIONE</t>
  </si>
  <si>
    <t>A</t>
  </si>
  <si>
    <t>A VALORE DELLA PRODUZIONE</t>
  </si>
  <si>
    <t>Consumi di materie e servizi</t>
  </si>
  <si>
    <t>VALORE AGGIUNTO</t>
  </si>
  <si>
    <t>MOL (EBITDA)</t>
  </si>
  <si>
    <t>Reddito Operativo (EBIT)</t>
  </si>
  <si>
    <t>Personale</t>
  </si>
  <si>
    <t>B</t>
  </si>
  <si>
    <t>c</t>
  </si>
  <si>
    <t>E</t>
  </si>
  <si>
    <t>c17 - Interessi passivi</t>
  </si>
  <si>
    <t>B8 -Costi del personale</t>
  </si>
  <si>
    <t>B10 -Ammortamenti</t>
  </si>
  <si>
    <t>B1 -Materie di consumo</t>
  </si>
  <si>
    <t>B6 -Marketing e promozione</t>
  </si>
  <si>
    <t>B6 -Manutenzioni</t>
  </si>
  <si>
    <t>B14 -Assicurazioni</t>
  </si>
  <si>
    <t>Oneri finanziari</t>
  </si>
  <si>
    <t>Reddito lordo</t>
  </si>
  <si>
    <t>Reddito Ante Imposte</t>
  </si>
  <si>
    <t>E20 - Imposte sul reddito</t>
  </si>
  <si>
    <t>REDDITO NETTO</t>
  </si>
  <si>
    <t>Variabile</t>
  </si>
  <si>
    <t>Scenario ottimista</t>
  </si>
  <si>
    <t>Noleggi medi giornalieri</t>
  </si>
  <si>
    <t>Prezzo medio per noleggio (€)</t>
  </si>
  <si>
    <t>Giornate operative annue</t>
  </si>
  <si>
    <t>Materie di consumo per noleggio (€)</t>
  </si>
  <si>
    <t>Affitto annuo (€)</t>
  </si>
  <si>
    <t>Costo del personale (€)</t>
  </si>
  <si>
    <t>Marketing e promozione (€)</t>
  </si>
  <si>
    <t>Manutenzioni (€)</t>
  </si>
  <si>
    <t>Assicurazioni (€)</t>
  </si>
  <si>
    <t>Ammortamenti (€)</t>
  </si>
  <si>
    <t>Interessi passivi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</si>
</sst>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color theme="3" tint="0.499984740745262"/>
      <name val="Aptos Narrow"/>
      <family val="2"/>
      <scheme val="minor"/>
    </font>
    <font>
      <sz val="11"/>
      <color theme="3" tint="0.499984740745262"/>
      <name val="Aptos Narrow"/>
      <family val="2"/>
      <scheme val="minor"/>
    </font>
    <font>
      <b/>
      <sz val="14"/>
      <color theme="3" tint="0.499984740745262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3CAEB"/>
      </left>
      <right style="medium">
        <color rgb="FF83CAEB"/>
      </right>
      <top style="medium">
        <color rgb="FF83CAEB"/>
      </top>
      <bottom style="thick">
        <color rgb="FF45B0E1"/>
      </bottom>
      <diagonal/>
    </border>
    <border>
      <left/>
      <right style="medium">
        <color rgb="FF83CAEB"/>
      </right>
      <top style="medium">
        <color rgb="FF83CAEB"/>
      </top>
      <bottom style="thick">
        <color rgb="FF45B0E1"/>
      </bottom>
      <diagonal/>
    </border>
    <border>
      <left style="medium">
        <color rgb="FF83CAEB"/>
      </left>
      <right style="medium">
        <color rgb="FF83CAEB"/>
      </right>
      <top/>
      <bottom style="medium">
        <color rgb="FF83CAEB"/>
      </bottom>
      <diagonal/>
    </border>
    <border>
      <left/>
      <right style="medium">
        <color rgb="FF83CAEB"/>
      </right>
      <top/>
      <bottom style="medium">
        <color rgb="FF83CAEB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44" fontId="5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4" fontId="0" fillId="0" borderId="1" xfId="1" applyFont="1" applyBorder="1" applyAlignment="1" applyProtection="1">
      <alignment horizontal="center" vertical="center" wrapText="1"/>
      <protection locked="0"/>
    </xf>
    <xf numFmtId="44" fontId="6" fillId="3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4" fontId="5" fillId="3" borderId="1" xfId="1" applyFont="1" applyFill="1" applyBorder="1" applyAlignment="1">
      <alignment horizontal="center" vertical="center" wrapText="1"/>
    </xf>
    <xf numFmtId="44" fontId="6" fillId="0" borderId="1" xfId="1" applyFont="1" applyBorder="1" applyAlignment="1" applyProtection="1">
      <alignment horizontal="center" vertical="center" wrapText="1"/>
      <protection locked="0"/>
    </xf>
    <xf numFmtId="44" fontId="6" fillId="3" borderId="1" xfId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3" fontId="8" fillId="0" borderId="5" xfId="0" applyNumberFormat="1" applyFont="1" applyBorder="1" applyAlignment="1">
      <alignment vertical="center" wrapText="1"/>
    </xf>
    <xf numFmtId="44" fontId="1" fillId="2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8" fontId="0" fillId="3" borderId="1" xfId="0" applyNumberFormat="1" applyFill="1" applyBorder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A1331-D7E2-46ED-B13D-96931B127D8D}">
  <dimension ref="A1:D12"/>
  <sheetViews>
    <sheetView workbookViewId="0">
      <selection activeCell="A12" sqref="A12"/>
    </sheetView>
  </sheetViews>
  <sheetFormatPr defaultRowHeight="15" x14ac:dyDescent="0.25"/>
  <cols>
    <col min="1" max="1" width="30.140625" customWidth="1"/>
    <col min="2" max="2" width="22" customWidth="1"/>
    <col min="3" max="3" width="28.28515625" customWidth="1"/>
    <col min="4" max="4" width="33.7109375" customWidth="1"/>
  </cols>
  <sheetData>
    <row r="1" spans="1:4" ht="15.75" thickBot="1" x14ac:dyDescent="0.3">
      <c r="A1" s="21" t="s">
        <v>29</v>
      </c>
      <c r="B1" s="22" t="s">
        <v>1</v>
      </c>
      <c r="C1" s="22" t="s">
        <v>2</v>
      </c>
      <c r="D1" s="22" t="s">
        <v>30</v>
      </c>
    </row>
    <row r="2" spans="1:4" ht="16.5" thickTop="1" thickBot="1" x14ac:dyDescent="0.3">
      <c r="A2" s="23" t="s">
        <v>31</v>
      </c>
      <c r="B2" s="24">
        <v>13</v>
      </c>
      <c r="C2" s="24">
        <v>18</v>
      </c>
      <c r="D2" s="24">
        <v>24</v>
      </c>
    </row>
    <row r="3" spans="1:4" ht="15.75" thickBot="1" x14ac:dyDescent="0.3">
      <c r="A3" s="23" t="s">
        <v>32</v>
      </c>
      <c r="B3" s="24">
        <v>30</v>
      </c>
      <c r="C3" s="24">
        <v>32</v>
      </c>
      <c r="D3" s="24">
        <v>34</v>
      </c>
    </row>
    <row r="4" spans="1:4" ht="15.75" thickBot="1" x14ac:dyDescent="0.3">
      <c r="A4" s="23" t="s">
        <v>33</v>
      </c>
      <c r="B4" s="24">
        <v>210</v>
      </c>
      <c r="C4" s="24">
        <v>240</v>
      </c>
      <c r="D4" s="24">
        <v>255</v>
      </c>
    </row>
    <row r="5" spans="1:4" ht="30.75" thickBot="1" x14ac:dyDescent="0.3">
      <c r="A5" s="23" t="s">
        <v>34</v>
      </c>
      <c r="B5" s="24">
        <v>8</v>
      </c>
      <c r="C5" s="24">
        <v>5</v>
      </c>
      <c r="D5" s="24">
        <v>3</v>
      </c>
    </row>
    <row r="6" spans="1:4" ht="15.75" thickBot="1" x14ac:dyDescent="0.3">
      <c r="A6" s="23" t="s">
        <v>35</v>
      </c>
      <c r="B6" s="25">
        <v>18000</v>
      </c>
      <c r="C6" s="25">
        <v>18000</v>
      </c>
      <c r="D6" s="25">
        <v>18000</v>
      </c>
    </row>
    <row r="7" spans="1:4" ht="15.75" thickBot="1" x14ac:dyDescent="0.3">
      <c r="A7" s="23" t="s">
        <v>36</v>
      </c>
      <c r="B7" s="25">
        <v>25000</v>
      </c>
      <c r="C7" s="25">
        <v>31000</v>
      </c>
      <c r="D7" s="25">
        <v>37000</v>
      </c>
    </row>
    <row r="8" spans="1:4" ht="15.75" thickBot="1" x14ac:dyDescent="0.3">
      <c r="A8" s="23" t="s">
        <v>37</v>
      </c>
      <c r="B8" s="25">
        <v>8000</v>
      </c>
      <c r="C8" s="25">
        <v>9000</v>
      </c>
      <c r="D8" s="25">
        <v>10000</v>
      </c>
    </row>
    <row r="9" spans="1:4" ht="15.75" thickBot="1" x14ac:dyDescent="0.3">
      <c r="A9" s="23" t="s">
        <v>38</v>
      </c>
      <c r="B9" s="25">
        <v>9000</v>
      </c>
      <c r="C9" s="25">
        <v>8000</v>
      </c>
      <c r="D9" s="25">
        <v>7000</v>
      </c>
    </row>
    <row r="10" spans="1:4" ht="15.75" thickBot="1" x14ac:dyDescent="0.3">
      <c r="A10" s="23" t="s">
        <v>39</v>
      </c>
      <c r="B10" s="25">
        <v>4000</v>
      </c>
      <c r="C10" s="25">
        <v>4000</v>
      </c>
      <c r="D10" s="25">
        <v>4500</v>
      </c>
    </row>
    <row r="11" spans="1:4" ht="15.75" thickBot="1" x14ac:dyDescent="0.3">
      <c r="A11" s="23" t="s">
        <v>40</v>
      </c>
      <c r="B11" s="25">
        <v>16000</v>
      </c>
      <c r="C11" s="25">
        <v>14000</v>
      </c>
      <c r="D11" s="25">
        <v>12000</v>
      </c>
    </row>
    <row r="12" spans="1:4" ht="15.75" thickBot="1" x14ac:dyDescent="0.3">
      <c r="A12" s="23" t="s">
        <v>41</v>
      </c>
      <c r="B12" s="25">
        <v>3000</v>
      </c>
      <c r="C12" s="25">
        <v>2000</v>
      </c>
      <c r="D12" s="25">
        <v>1000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0CE39-6385-408B-B07D-0A81FDBE9914}">
  <dimension ref="A1:B12"/>
  <sheetViews>
    <sheetView workbookViewId="0">
      <selection activeCell="B1" sqref="B1"/>
    </sheetView>
  </sheetViews>
  <sheetFormatPr defaultRowHeight="15" x14ac:dyDescent="0.25"/>
  <cols>
    <col min="1" max="1" width="48.42578125" customWidth="1"/>
    <col min="2" max="2" width="17.7109375" bestFit="1" customWidth="1"/>
  </cols>
  <sheetData>
    <row r="1" spans="1:2" ht="15.75" thickBot="1" x14ac:dyDescent="0.3">
      <c r="A1" s="21" t="s">
        <v>29</v>
      </c>
      <c r="B1" t="s">
        <v>30</v>
      </c>
    </row>
    <row r="2" spans="1:2" ht="16.5" thickTop="1" thickBot="1" x14ac:dyDescent="0.3">
      <c r="A2" s="23" t="s">
        <v>31</v>
      </c>
      <c r="B2">
        <f>INDEX(SCENARI!B2:D2,MATCH('VARIABILI (DA COSTRUIRE)'!B$1,SCENARI!B$1:D$1,0))</f>
        <v>24</v>
      </c>
    </row>
    <row r="3" spans="1:2" ht="15.75" thickBot="1" x14ac:dyDescent="0.3">
      <c r="A3" s="23" t="s">
        <v>32</v>
      </c>
      <c r="B3">
        <f>INDEX(SCENARI!B3:D3,MATCH('VARIABILI (DA COSTRUIRE)'!B$1,SCENARI!B$1:D$1,0))</f>
        <v>34</v>
      </c>
    </row>
    <row r="4" spans="1:2" ht="15.75" thickBot="1" x14ac:dyDescent="0.3">
      <c r="A4" s="23" t="s">
        <v>33</v>
      </c>
      <c r="B4">
        <f>INDEX(SCENARI!B4:D4,MATCH('VARIABILI (DA COSTRUIRE)'!B$1,SCENARI!B$1:D$1,0))</f>
        <v>255</v>
      </c>
    </row>
    <row r="5" spans="1:2" ht="15.75" thickBot="1" x14ac:dyDescent="0.3">
      <c r="A5" s="23" t="s">
        <v>34</v>
      </c>
      <c r="B5">
        <f>INDEX(SCENARI!B5:D5,MATCH('VARIABILI (DA COSTRUIRE)'!B$1,SCENARI!B$1:D$1,0))</f>
        <v>3</v>
      </c>
    </row>
    <row r="6" spans="1:2" ht="15.75" thickBot="1" x14ac:dyDescent="0.3">
      <c r="A6" s="23" t="s">
        <v>35</v>
      </c>
      <c r="B6">
        <f>INDEX(SCENARI!B6:D6,MATCH('VARIABILI (DA COSTRUIRE)'!B$1,SCENARI!B$1:D$1,0))</f>
        <v>18000</v>
      </c>
    </row>
    <row r="7" spans="1:2" ht="15.75" thickBot="1" x14ac:dyDescent="0.3">
      <c r="A7" s="23" t="s">
        <v>36</v>
      </c>
      <c r="B7">
        <f>INDEX(SCENARI!B7:D7,MATCH('VARIABILI (DA COSTRUIRE)'!B$1,SCENARI!B$1:D$1,0))</f>
        <v>37000</v>
      </c>
    </row>
    <row r="8" spans="1:2" ht="15.75" thickBot="1" x14ac:dyDescent="0.3">
      <c r="A8" s="23" t="s">
        <v>37</v>
      </c>
      <c r="B8">
        <f>INDEX(SCENARI!B8:D8,MATCH('VARIABILI (DA COSTRUIRE)'!B$1,SCENARI!B$1:D$1,0))</f>
        <v>10000</v>
      </c>
    </row>
    <row r="9" spans="1:2" ht="15.75" thickBot="1" x14ac:dyDescent="0.3">
      <c r="A9" s="23" t="s">
        <v>38</v>
      </c>
      <c r="B9">
        <f>INDEX(SCENARI!B9:D9,MATCH('VARIABILI (DA COSTRUIRE)'!B$1,SCENARI!B$1:D$1,0))</f>
        <v>7000</v>
      </c>
    </row>
    <row r="10" spans="1:2" ht="15.75" thickBot="1" x14ac:dyDescent="0.3">
      <c r="A10" s="23" t="s">
        <v>39</v>
      </c>
      <c r="B10">
        <f>INDEX(SCENARI!B10:D10,MATCH('VARIABILI (DA COSTRUIRE)'!B$1,SCENARI!B$1:D$1,0))</f>
        <v>4500</v>
      </c>
    </row>
    <row r="11" spans="1:2" ht="15.75" thickBot="1" x14ac:dyDescent="0.3">
      <c r="A11" s="23" t="s">
        <v>40</v>
      </c>
      <c r="B11">
        <f>INDEX(SCENARI!B11:D11,MATCH('VARIABILI (DA COSTRUIRE)'!B$1,SCENARI!B$1:D$1,0))</f>
        <v>12000</v>
      </c>
    </row>
    <row r="12" spans="1:2" ht="15.75" thickBot="1" x14ac:dyDescent="0.3">
      <c r="A12" s="23" t="s">
        <v>41</v>
      </c>
      <c r="B12">
        <f>INDEX(SCENARI!B12:D12,MATCH('VARIABILI (DA COSTRUIRE)'!B$1,SCENARI!B$1:D$1,0))</f>
        <v>1000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79A9CE8-34AD-48CB-AB0D-04467E227A78}">
          <x14:formula1>
            <xm:f>SCENARI!$B$1:$D$1</xm:f>
          </x14:formula1>
          <xm:sqref>B1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8D1B0-4498-4F7B-BB42-E4292A398624}">
  <dimension ref="A1:F16"/>
  <sheetViews>
    <sheetView tabSelected="1" workbookViewId="0">
      <selection activeCell="F7" sqref="F7"/>
    </sheetView>
  </sheetViews>
  <sheetFormatPr defaultRowHeight="15" x14ac:dyDescent="0.25"/>
  <cols>
    <col min="2" max="2" width="29" bestFit="1" customWidth="1"/>
    <col min="3" max="3" width="32.140625" customWidth="1"/>
    <col min="4" max="4" width="25.28515625" customWidth="1"/>
    <col min="5" max="5" width="18" customWidth="1"/>
    <col min="6" max="6" width="20.5703125" customWidth="1"/>
  </cols>
  <sheetData>
    <row r="1" spans="1:6" x14ac:dyDescent="0.25">
      <c r="A1" s="4"/>
      <c r="B1" s="4"/>
      <c r="C1" s="3" t="s">
        <v>0</v>
      </c>
      <c r="D1" s="3" t="s">
        <v>4</v>
      </c>
      <c r="E1" s="1"/>
      <c r="F1" s="1"/>
    </row>
    <row r="2" spans="1:6" ht="30" x14ac:dyDescent="0.25">
      <c r="A2" s="28" t="s">
        <v>7</v>
      </c>
      <c r="B2" s="27" t="s">
        <v>8</v>
      </c>
      <c r="C2" s="8" t="s">
        <v>5</v>
      </c>
      <c r="D2" s="11">
        <f>'VARIABILI (DA COSTRUIRE)'!B2*'VARIABILI (DA COSTRUIRE)'!B3*'VARIABILI (DA COSTRUIRE)'!B4</f>
        <v>208080</v>
      </c>
      <c r="E2" s="2"/>
      <c r="F2" s="2"/>
    </row>
    <row r="3" spans="1:6" ht="30" x14ac:dyDescent="0.25">
      <c r="A3" s="28"/>
      <c r="B3" s="27"/>
      <c r="C3" s="9" t="s">
        <v>6</v>
      </c>
      <c r="D3" s="12">
        <f>D2</f>
        <v>208080</v>
      </c>
      <c r="E3" s="2"/>
      <c r="F3" s="2"/>
    </row>
    <row r="4" spans="1:6" x14ac:dyDescent="0.25">
      <c r="A4" s="28" t="s">
        <v>14</v>
      </c>
      <c r="B4" s="29" t="s">
        <v>9</v>
      </c>
      <c r="C4" s="8" t="s">
        <v>20</v>
      </c>
      <c r="D4" s="11">
        <f>'VARIABILI (DA COSTRUIRE)'!B5*'VARIABILI (DA COSTRUIRE)'!B4*'VARIABILI (DA COSTRUIRE)'!B2</f>
        <v>18360</v>
      </c>
      <c r="E4" s="2"/>
      <c r="F4" s="2"/>
    </row>
    <row r="5" spans="1:6" x14ac:dyDescent="0.25">
      <c r="A5" s="28"/>
      <c r="B5" s="29"/>
      <c r="C5" s="8" t="s">
        <v>21</v>
      </c>
      <c r="D5" s="11">
        <f>'VARIABILI (DA COSTRUIRE)'!B8</f>
        <v>10000</v>
      </c>
      <c r="E5" s="2"/>
      <c r="F5" s="2"/>
    </row>
    <row r="6" spans="1:6" x14ac:dyDescent="0.25">
      <c r="A6" s="28"/>
      <c r="B6" s="29"/>
      <c r="C6" s="8" t="s">
        <v>22</v>
      </c>
      <c r="D6" s="11">
        <f>'VARIABILI (DA COSTRUIRE)'!B9</f>
        <v>7000</v>
      </c>
      <c r="E6" s="2"/>
      <c r="F6" s="2"/>
    </row>
    <row r="7" spans="1:6" x14ac:dyDescent="0.25">
      <c r="A7" s="28"/>
      <c r="B7" s="29"/>
      <c r="C7" s="8" t="s">
        <v>23</v>
      </c>
      <c r="D7" s="11">
        <f>'VARIABILI (DA COSTRUIRE)'!B10</f>
        <v>4500</v>
      </c>
      <c r="E7" s="2"/>
      <c r="F7" s="2"/>
    </row>
    <row r="8" spans="1:6" x14ac:dyDescent="0.25">
      <c r="A8" s="28"/>
      <c r="B8" s="17"/>
      <c r="C8" s="18" t="s">
        <v>10</v>
      </c>
      <c r="D8" s="12">
        <f>D3-D4-D5-D6-D7</f>
        <v>168220</v>
      </c>
      <c r="E8" s="2"/>
      <c r="F8" s="2"/>
    </row>
    <row r="9" spans="1:6" x14ac:dyDescent="0.25">
      <c r="A9" s="28"/>
      <c r="B9" s="13" t="s">
        <v>13</v>
      </c>
      <c r="C9" s="8" t="s">
        <v>18</v>
      </c>
      <c r="D9" s="15">
        <f>'VARIABILI (DA COSTRUIRE)'!B7</f>
        <v>37000</v>
      </c>
      <c r="E9" s="2"/>
      <c r="F9" s="2"/>
    </row>
    <row r="10" spans="1:6" x14ac:dyDescent="0.25">
      <c r="A10" s="28"/>
      <c r="B10" s="17"/>
      <c r="C10" s="18" t="s">
        <v>11</v>
      </c>
      <c r="D10" s="14">
        <f>D8-D9</f>
        <v>131220</v>
      </c>
      <c r="E10" s="2"/>
      <c r="F10" s="2"/>
    </row>
    <row r="11" spans="1:6" x14ac:dyDescent="0.25">
      <c r="A11" s="28"/>
      <c r="B11" s="13" t="s">
        <v>3</v>
      </c>
      <c r="C11" s="8" t="s">
        <v>19</v>
      </c>
      <c r="D11" s="11">
        <f>'VARIABILI (DA COSTRUIRE)'!B11</f>
        <v>12000</v>
      </c>
      <c r="E11" s="2"/>
      <c r="F11" s="2"/>
    </row>
    <row r="12" spans="1:6" x14ac:dyDescent="0.25">
      <c r="A12" s="5"/>
      <c r="B12" s="19"/>
      <c r="C12" s="18" t="s">
        <v>12</v>
      </c>
      <c r="D12" s="12">
        <f>D10-D11</f>
        <v>119220</v>
      </c>
      <c r="E12" s="2"/>
      <c r="F12" s="2"/>
    </row>
    <row r="13" spans="1:6" ht="24" x14ac:dyDescent="0.25">
      <c r="A13" s="10" t="s">
        <v>15</v>
      </c>
      <c r="B13" s="13" t="s">
        <v>24</v>
      </c>
      <c r="C13" s="8" t="s">
        <v>17</v>
      </c>
      <c r="D13" s="26">
        <f>'VARIABILI (DA COSTRUIRE)'!B12</f>
        <v>1000</v>
      </c>
      <c r="E13" s="2"/>
    </row>
    <row r="14" spans="1:6" x14ac:dyDescent="0.25">
      <c r="A14" s="5"/>
      <c r="B14" s="5" t="s">
        <v>25</v>
      </c>
      <c r="C14" s="9" t="s">
        <v>26</v>
      </c>
      <c r="D14" s="16">
        <f>D12-D13</f>
        <v>118220</v>
      </c>
    </row>
    <row r="15" spans="1:6" ht="24" x14ac:dyDescent="0.4">
      <c r="A15" s="6" t="s">
        <v>16</v>
      </c>
      <c r="B15" s="19"/>
      <c r="C15" s="20" t="s">
        <v>27</v>
      </c>
      <c r="D15" s="7">
        <f>IF(D14&lt;=0,0,D14*26%)</f>
        <v>30737.200000000001</v>
      </c>
    </row>
    <row r="16" spans="1:6" ht="18.75" x14ac:dyDescent="0.3">
      <c r="A16" s="30" t="s">
        <v>28</v>
      </c>
      <c r="B16" s="30"/>
      <c r="C16" s="30"/>
      <c r="D16" s="31">
        <f>D14-D15</f>
        <v>87482.8</v>
      </c>
    </row>
  </sheetData>
  <sheetProtection algorithmName="SHA-512" hashValue="MWlyqKZEEyUorVXDgKM/qMSudXj2cjUQYwVAfT9AWJl5ESXyD8bCbf/9DT9Qb49eGLFP9d2ZNMrsxV4Z+hxZYQ==" saltValue="H0NPKXbDmgTSxnNELG5MSA==" spinCount="100000" sheet="1" objects="1" scenarios="1"/>
  <mergeCells count="5">
    <mergeCell ref="B2:B3"/>
    <mergeCell ref="A2:A3"/>
    <mergeCell ref="B4:B7"/>
    <mergeCell ref="A4:A11"/>
    <mergeCell ref="A16:C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B3136-0AFC-4359-973E-5B60DA8EE258}">
  <dimension ref="A1"/>
  <sheetViews>
    <sheetView workbookViewId="0">
      <selection activeCell="I18" sqref="I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SCENARI</vt:lpstr>
      <vt:lpstr>VARIABILI (DA COSTRUIRE)</vt:lpstr>
      <vt:lpstr>CONTO ECONOMICO  DA COMPLETARE)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ORTOLANI</dc:creator>
  <cp:lastModifiedBy>GUIDO ORTOLANI</cp:lastModifiedBy>
  <dcterms:created xsi:type="dcterms:W3CDTF">2026-04-15T16:16:47Z</dcterms:created>
  <dcterms:modified xsi:type="dcterms:W3CDTF">2026-04-15T18:04:06Z</dcterms:modified>
</cp:coreProperties>
</file>