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0515" windowHeight="28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40" i="1"/>
  <c r="C42"/>
  <c r="B42"/>
  <c r="C41"/>
  <c r="B41"/>
  <c r="C40"/>
  <c r="B40"/>
  <c r="L12"/>
  <c r="K12"/>
  <c r="D39"/>
  <c r="C39"/>
  <c r="B39"/>
  <c r="D37"/>
  <c r="D36"/>
  <c r="D35"/>
  <c r="D34"/>
  <c r="C37"/>
  <c r="B37"/>
  <c r="C36"/>
  <c r="B36"/>
  <c r="C35"/>
  <c r="B35"/>
  <c r="C34"/>
  <c r="B34"/>
  <c r="I33"/>
  <c r="I31"/>
  <c r="I29"/>
  <c r="I27"/>
  <c r="F28"/>
  <c r="I3"/>
  <c r="E28"/>
  <c r="D28"/>
  <c r="C28"/>
  <c r="B28"/>
  <c r="F26"/>
  <c r="E26"/>
  <c r="D26"/>
  <c r="C26"/>
  <c r="B26"/>
  <c r="I23"/>
  <c r="I22"/>
  <c r="K21"/>
  <c r="F8"/>
  <c r="C8"/>
  <c r="D8"/>
  <c r="E8"/>
  <c r="B8"/>
</calcChain>
</file>

<file path=xl/sharedStrings.xml><?xml version="1.0" encoding="utf-8"?>
<sst xmlns="http://schemas.openxmlformats.org/spreadsheetml/2006/main" count="78" uniqueCount="40">
  <si>
    <t xml:space="preserve">Costo </t>
  </si>
  <si>
    <t xml:space="preserve">Taglio </t>
  </si>
  <si>
    <t xml:space="preserve">Assemblaggio </t>
  </si>
  <si>
    <t xml:space="preserve">Finitura </t>
  </si>
  <si>
    <t xml:space="preserve">Confezionamento </t>
  </si>
  <si>
    <t xml:space="preserve">Manutenzione </t>
  </si>
  <si>
    <t xml:space="preserve">Retribuzioni indirette </t>
  </si>
  <si>
    <t xml:space="preserve">Ammortamenti </t>
  </si>
  <si>
    <t xml:space="preserve">- </t>
  </si>
  <si>
    <t xml:space="preserve">Energia elettrica </t>
  </si>
  <si>
    <t xml:space="preserve">Materiali indiretti </t>
  </si>
  <si>
    <t xml:space="preserve">Large </t>
  </si>
  <si>
    <t xml:space="preserve">Small </t>
  </si>
  <si>
    <t xml:space="preserve">Materiali diretti </t>
  </si>
  <si>
    <t>unita'</t>
  </si>
  <si>
    <t>large</t>
  </si>
  <si>
    <t>small</t>
  </si>
  <si>
    <t xml:space="preserve">Attività </t>
  </si>
  <si>
    <t xml:space="preserve">Activity driver </t>
  </si>
  <si>
    <t xml:space="preserve">Valore del driver </t>
  </si>
  <si>
    <t xml:space="preserve">N° tavole tagliate </t>
  </si>
  <si>
    <t xml:space="preserve">Ore macchina </t>
  </si>
  <si>
    <t xml:space="preserve">Ore uomo </t>
  </si>
  <si>
    <t xml:space="preserve">N° imballi </t>
  </si>
  <si>
    <t>Manutenzione</t>
  </si>
  <si>
    <t>TOT</t>
  </si>
  <si>
    <t>RIPARTIZIONE MANUTENZIONE</t>
  </si>
  <si>
    <t>COEFF</t>
  </si>
  <si>
    <t>TOT AMMORTAMENTI</t>
  </si>
  <si>
    <t>CONTROLLO</t>
  </si>
  <si>
    <t>TOT ATTIVITA'</t>
  </si>
  <si>
    <t>TOT COSTI IND</t>
  </si>
  <si>
    <t>LARGE</t>
  </si>
  <si>
    <t>SMALL</t>
  </si>
  <si>
    <t>RIPARTIZIONE ATTIVITA'</t>
  </si>
  <si>
    <t>TOT COSTI DIR</t>
  </si>
  <si>
    <t>Costo diretto (UNITARIO)</t>
  </si>
  <si>
    <t>TOT COSTO COMPLESS</t>
  </si>
  <si>
    <t>COSTO UNITARIO</t>
  </si>
  <si>
    <t>RIBALTAMENTO ATTIVITA' SU PRODOTTI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</si>
</sst>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5" borderId="1" xfId="0" applyFill="1" applyBorder="1"/>
    <xf numFmtId="3" fontId="0" fillId="5" borderId="1" xfId="0" applyNumberFormat="1" applyFill="1" applyBorder="1"/>
    <xf numFmtId="0" fontId="0" fillId="6" borderId="1" xfId="0" applyFill="1" applyBorder="1"/>
    <xf numFmtId="0" fontId="0" fillId="7" borderId="0" xfId="0" applyFill="1" applyBorder="1"/>
    <xf numFmtId="0" fontId="0" fillId="7" borderId="0" xfId="0" applyFill="1"/>
    <xf numFmtId="0" fontId="0" fillId="8" borderId="1" xfId="0" applyFill="1" applyBorder="1"/>
    <xf numFmtId="0" fontId="0" fillId="9" borderId="1" xfId="0" applyFill="1" applyBorder="1"/>
    <xf numFmtId="3" fontId="0" fillId="9" borderId="1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85725</xdr:rowOff>
    </xdr:from>
    <xdr:to>
      <xdr:col>7</xdr:col>
      <xdr:colOff>314325</xdr:colOff>
      <xdr:row>2</xdr:row>
      <xdr:rowOff>9525</xdr:rowOff>
    </xdr:to>
    <xdr:sp macro="" textlink="">
      <xdr:nvSpPr>
        <xdr:cNvPr id="2" name="Rettangolo 1"/>
        <xdr:cNvSpPr/>
      </xdr:nvSpPr>
      <xdr:spPr>
        <a:xfrm>
          <a:off x="2914650" y="85725"/>
          <a:ext cx="4229100" cy="30480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2000"/>
            <a:t>DATI INPUT</a:t>
          </a:r>
        </a:p>
      </xdr:txBody>
    </xdr:sp>
    <xdr:clientData/>
  </xdr:twoCellAnchor>
  <xdr:twoCellAnchor>
    <xdr:from>
      <xdr:col>0</xdr:col>
      <xdr:colOff>1381125</xdr:colOff>
      <xdr:row>18</xdr:row>
      <xdr:rowOff>114300</xdr:rowOff>
    </xdr:from>
    <xdr:to>
      <xdr:col>4</xdr:col>
      <xdr:colOff>809625</xdr:colOff>
      <xdr:row>20</xdr:row>
      <xdr:rowOff>19050</xdr:rowOff>
    </xdr:to>
    <xdr:sp macro="" textlink="">
      <xdr:nvSpPr>
        <xdr:cNvPr id="3" name="Rettangolo 2"/>
        <xdr:cNvSpPr/>
      </xdr:nvSpPr>
      <xdr:spPr>
        <a:xfrm>
          <a:off x="1381125" y="3543300"/>
          <a:ext cx="3790950" cy="28575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600"/>
            <a:t>CALCOLO COSTI ATTIVITA'</a:t>
          </a:r>
        </a:p>
      </xdr:txBody>
    </xdr:sp>
    <xdr:clientData/>
  </xdr:twoCellAnchor>
  <xdr:twoCellAnchor>
    <xdr:from>
      <xdr:col>0</xdr:col>
      <xdr:colOff>628650</xdr:colOff>
      <xdr:row>28</xdr:row>
      <xdr:rowOff>123825</xdr:rowOff>
    </xdr:from>
    <xdr:to>
      <xdr:col>3</xdr:col>
      <xdr:colOff>885825</xdr:colOff>
      <xdr:row>30</xdr:row>
      <xdr:rowOff>38100</xdr:rowOff>
    </xdr:to>
    <xdr:sp macro="" textlink="">
      <xdr:nvSpPr>
        <xdr:cNvPr id="4" name="Rettangolo 3"/>
        <xdr:cNvSpPr/>
      </xdr:nvSpPr>
      <xdr:spPr>
        <a:xfrm>
          <a:off x="628650" y="5667375"/>
          <a:ext cx="3667125" cy="295275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600"/>
            <a:t>CALCOLO COSTO PRODOTTI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42"/>
  <sheetViews>
    <sheetView tabSelected="1" zoomScale="90" zoomScaleNormal="90" workbookViewId="0">
      <selection activeCell="G41" sqref="G41"/>
    </sheetView>
  </sheetViews>
  <sheetFormatPr defaultRowHeight="15"/>
  <cols>
    <col min="1" max="1" width="21.42578125" customWidth="1"/>
    <col min="2" max="2" width="15" customWidth="1"/>
    <col min="3" max="3" width="14.7109375" customWidth="1"/>
    <col min="4" max="4" width="14.28515625" customWidth="1"/>
    <col min="5" max="5" width="14.42578125" customWidth="1"/>
    <col min="6" max="6" width="13.42578125" customWidth="1"/>
    <col min="8" max="8" width="14.28515625" customWidth="1"/>
  </cols>
  <sheetData>
    <row r="3" spans="1:1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H3" s="1" t="s">
        <v>31</v>
      </c>
      <c r="I3" s="2">
        <f>B8+C8+D8+E8+F8</f>
        <v>600000</v>
      </c>
    </row>
    <row r="4" spans="1:12">
      <c r="A4" s="1" t="s">
        <v>6</v>
      </c>
      <c r="B4" s="2">
        <v>80000</v>
      </c>
      <c r="C4" s="2">
        <v>160000</v>
      </c>
      <c r="D4" s="2">
        <v>40000</v>
      </c>
      <c r="E4" s="2">
        <v>30000</v>
      </c>
      <c r="F4" s="2">
        <v>55000</v>
      </c>
    </row>
    <row r="5" spans="1:12">
      <c r="A5" s="1" t="s">
        <v>7</v>
      </c>
      <c r="B5" s="2">
        <v>50000</v>
      </c>
      <c r="C5" s="2">
        <v>80000</v>
      </c>
      <c r="D5" s="2">
        <v>10000</v>
      </c>
      <c r="E5" s="2">
        <v>10000</v>
      </c>
      <c r="F5" s="1" t="s">
        <v>8</v>
      </c>
    </row>
    <row r="6" spans="1:12">
      <c r="A6" s="1" t="s">
        <v>9</v>
      </c>
      <c r="B6" s="2">
        <v>20000</v>
      </c>
      <c r="C6" s="2">
        <v>30000</v>
      </c>
      <c r="D6" s="2">
        <v>15000</v>
      </c>
      <c r="E6" s="2">
        <v>5000</v>
      </c>
      <c r="F6" s="1" t="s">
        <v>8</v>
      </c>
    </row>
    <row r="7" spans="1:12">
      <c r="A7" s="1" t="s">
        <v>10</v>
      </c>
      <c r="B7" s="2">
        <v>2000</v>
      </c>
      <c r="C7" s="2">
        <v>3000</v>
      </c>
      <c r="D7" s="2">
        <v>1000</v>
      </c>
      <c r="E7" s="2">
        <v>4000</v>
      </c>
      <c r="F7" s="2">
        <v>5000</v>
      </c>
    </row>
    <row r="8" spans="1:12">
      <c r="A8" s="5" t="s">
        <v>25</v>
      </c>
      <c r="B8" s="2">
        <f>B4+B5+B6+B7</f>
        <v>152000</v>
      </c>
      <c r="C8" s="2">
        <f t="shared" ref="C8:F8" si="0">C4+C5+C6+C7</f>
        <v>273000</v>
      </c>
      <c r="D8" s="2">
        <f t="shared" si="0"/>
        <v>66000</v>
      </c>
      <c r="E8" s="2">
        <f t="shared" si="0"/>
        <v>49000</v>
      </c>
      <c r="F8" s="2">
        <f>F4+F7</f>
        <v>60000</v>
      </c>
    </row>
    <row r="11" spans="1:12">
      <c r="A11" s="1" t="s">
        <v>36</v>
      </c>
      <c r="B11" s="1" t="s">
        <v>11</v>
      </c>
      <c r="C11" s="1" t="s">
        <v>12</v>
      </c>
      <c r="E11" s="1"/>
      <c r="F11" s="3" t="s">
        <v>15</v>
      </c>
      <c r="G11" s="1" t="s">
        <v>16</v>
      </c>
      <c r="I11" s="1"/>
      <c r="J11" s="1"/>
      <c r="K11" s="1" t="s">
        <v>11</v>
      </c>
      <c r="L11" s="1" t="s">
        <v>12</v>
      </c>
    </row>
    <row r="12" spans="1:12">
      <c r="A12" s="1" t="s">
        <v>13</v>
      </c>
      <c r="B12" s="1">
        <v>100</v>
      </c>
      <c r="C12" s="1">
        <v>120</v>
      </c>
      <c r="E12" s="1" t="s">
        <v>14</v>
      </c>
      <c r="F12" s="4">
        <v>2000</v>
      </c>
      <c r="G12" s="4">
        <v>2500</v>
      </c>
      <c r="I12" s="6" t="s">
        <v>13</v>
      </c>
      <c r="J12" s="6"/>
      <c r="K12" s="1">
        <f>F12*B12</f>
        <v>200000</v>
      </c>
      <c r="L12" s="1">
        <f>G12*C12</f>
        <v>300000</v>
      </c>
    </row>
    <row r="14" spans="1:12">
      <c r="A14" s="1" t="s">
        <v>17</v>
      </c>
      <c r="B14" s="1" t="s">
        <v>18</v>
      </c>
      <c r="C14" s="1" t="s">
        <v>19</v>
      </c>
      <c r="E14" s="1" t="s">
        <v>18</v>
      </c>
      <c r="F14" s="1" t="s">
        <v>11</v>
      </c>
      <c r="G14" s="1" t="s">
        <v>12</v>
      </c>
    </row>
    <row r="15" spans="1:12">
      <c r="A15" s="1" t="s">
        <v>1</v>
      </c>
      <c r="B15" s="1" t="s">
        <v>20</v>
      </c>
      <c r="C15" s="2">
        <v>21500</v>
      </c>
      <c r="E15" s="1" t="s">
        <v>20</v>
      </c>
      <c r="F15" s="2">
        <v>10000</v>
      </c>
      <c r="G15" s="2">
        <v>11500</v>
      </c>
    </row>
    <row r="16" spans="1:12">
      <c r="A16" s="1" t="s">
        <v>2</v>
      </c>
      <c r="B16" s="1" t="s">
        <v>21</v>
      </c>
      <c r="C16" s="2">
        <v>30500</v>
      </c>
      <c r="E16" s="1" t="s">
        <v>21</v>
      </c>
      <c r="F16" s="2">
        <v>18000</v>
      </c>
      <c r="G16" s="2">
        <v>12500</v>
      </c>
    </row>
    <row r="17" spans="1:11">
      <c r="A17" s="1" t="s">
        <v>3</v>
      </c>
      <c r="B17" s="1" t="s">
        <v>22</v>
      </c>
      <c r="C17" s="2">
        <v>3500</v>
      </c>
      <c r="E17" s="1" t="s">
        <v>22</v>
      </c>
      <c r="F17" s="2">
        <v>1500</v>
      </c>
      <c r="G17" s="2">
        <v>2000</v>
      </c>
    </row>
    <row r="18" spans="1:11">
      <c r="A18" s="1" t="s">
        <v>4</v>
      </c>
      <c r="B18" s="1" t="s">
        <v>23</v>
      </c>
      <c r="C18" s="2">
        <v>10600</v>
      </c>
      <c r="E18" s="1" t="s">
        <v>23</v>
      </c>
      <c r="F18" s="2">
        <v>5000</v>
      </c>
      <c r="G18" s="2">
        <v>5600</v>
      </c>
    </row>
    <row r="21" spans="1:11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5" t="s">
        <v>29</v>
      </c>
      <c r="H21" s="9" t="s">
        <v>26</v>
      </c>
      <c r="I21" s="9"/>
      <c r="J21" s="9"/>
      <c r="K21" s="2">
        <f>F8</f>
        <v>60000</v>
      </c>
    </row>
    <row r="22" spans="1:11" ht="31.5" customHeight="1">
      <c r="A22" s="1" t="s">
        <v>6</v>
      </c>
      <c r="B22" s="2">
        <v>80000</v>
      </c>
      <c r="C22" s="2">
        <v>160000</v>
      </c>
      <c r="D22" s="2">
        <v>40000</v>
      </c>
      <c r="E22" s="2">
        <v>30000</v>
      </c>
      <c r="F22" s="1"/>
      <c r="H22" s="7" t="s">
        <v>28</v>
      </c>
      <c r="I22" s="2">
        <f>B5+C5+D5+E5</f>
        <v>150000</v>
      </c>
      <c r="J22" s="1"/>
      <c r="K22" s="1"/>
    </row>
    <row r="23" spans="1:11">
      <c r="A23" s="1" t="s">
        <v>7</v>
      </c>
      <c r="B23" s="2">
        <v>50000</v>
      </c>
      <c r="C23" s="2">
        <v>80000</v>
      </c>
      <c r="D23" s="2">
        <v>10000</v>
      </c>
      <c r="E23" s="2">
        <v>10000</v>
      </c>
      <c r="F23" s="1"/>
      <c r="H23" s="1" t="s">
        <v>27</v>
      </c>
      <c r="I23" s="1">
        <f>F8/I22</f>
        <v>0.4</v>
      </c>
      <c r="J23" s="1"/>
      <c r="K23" s="1"/>
    </row>
    <row r="24" spans="1:11">
      <c r="A24" s="1" t="s">
        <v>9</v>
      </c>
      <c r="B24" s="2">
        <v>20000</v>
      </c>
      <c r="C24" s="2">
        <v>30000</v>
      </c>
      <c r="D24" s="2">
        <v>15000</v>
      </c>
      <c r="E24" s="2">
        <v>5000</v>
      </c>
      <c r="F24" s="1"/>
    </row>
    <row r="25" spans="1:11">
      <c r="A25" s="1" t="s">
        <v>10</v>
      </c>
      <c r="B25" s="2">
        <v>2000</v>
      </c>
      <c r="C25" s="2">
        <v>3000</v>
      </c>
      <c r="D25" s="2">
        <v>1000</v>
      </c>
      <c r="E25" s="2">
        <v>4000</v>
      </c>
      <c r="F25" s="1"/>
      <c r="H25" s="8" t="s">
        <v>34</v>
      </c>
      <c r="I25" s="8"/>
    </row>
    <row r="26" spans="1:11">
      <c r="A26" s="5" t="s">
        <v>24</v>
      </c>
      <c r="B26" s="1">
        <f>I23*B5</f>
        <v>20000</v>
      </c>
      <c r="C26" s="1">
        <f>I23*C5</f>
        <v>32000</v>
      </c>
      <c r="D26" s="1">
        <f>I23*D5</f>
        <v>4000</v>
      </c>
      <c r="E26" s="1">
        <f>I23*E5</f>
        <v>4000</v>
      </c>
      <c r="F26" s="2">
        <f>F8-(B26+C26+D26+E26)</f>
        <v>0</v>
      </c>
      <c r="H26" s="1" t="s">
        <v>1</v>
      </c>
      <c r="I26" s="5" t="s">
        <v>27</v>
      </c>
    </row>
    <row r="27" spans="1:11">
      <c r="A27" s="1"/>
      <c r="B27" s="1"/>
      <c r="C27" s="1"/>
      <c r="D27" s="1"/>
      <c r="E27" s="1"/>
      <c r="F27" s="1"/>
      <c r="H27" s="5"/>
      <c r="I27" s="1">
        <f>B28/C15</f>
        <v>8</v>
      </c>
    </row>
    <row r="28" spans="1:11">
      <c r="A28" s="19" t="s">
        <v>30</v>
      </c>
      <c r="B28" s="20">
        <f>B22+B23+B24+B25+B26</f>
        <v>172000</v>
      </c>
      <c r="C28" s="20">
        <f>C22+C23+C24+C25+C26</f>
        <v>305000</v>
      </c>
      <c r="D28" s="20">
        <f>D22+D23+D24+D25+D26</f>
        <v>70000</v>
      </c>
      <c r="E28" s="20">
        <f>E22+E23+E24+E25+E26</f>
        <v>53000</v>
      </c>
      <c r="F28" s="20">
        <f>I3-(B28+C28+D28+E28)</f>
        <v>0</v>
      </c>
      <c r="H28" s="1" t="s">
        <v>2</v>
      </c>
      <c r="I28" s="1" t="s">
        <v>27</v>
      </c>
    </row>
    <row r="29" spans="1:11">
      <c r="H29" s="1"/>
      <c r="I29" s="1">
        <f>C28/C16</f>
        <v>10</v>
      </c>
    </row>
    <row r="30" spans="1:11">
      <c r="H30" s="1" t="s">
        <v>3</v>
      </c>
      <c r="I30" s="1" t="s">
        <v>27</v>
      </c>
    </row>
    <row r="31" spans="1:11" ht="15.75">
      <c r="A31" s="10" t="s">
        <v>39</v>
      </c>
      <c r="B31" s="11"/>
      <c r="C31" s="11"/>
      <c r="D31" s="12"/>
      <c r="H31" s="1"/>
      <c r="I31" s="1">
        <f>D28/C17</f>
        <v>20</v>
      </c>
    </row>
    <row r="32" spans="1:11">
      <c r="A32" s="1"/>
      <c r="B32" s="1"/>
      <c r="C32" s="1"/>
      <c r="D32" s="1"/>
      <c r="H32" s="1" t="s">
        <v>4</v>
      </c>
      <c r="I32" s="1" t="s">
        <v>27</v>
      </c>
    </row>
    <row r="33" spans="1:9">
      <c r="A33" s="1"/>
      <c r="B33" s="1" t="s">
        <v>32</v>
      </c>
      <c r="C33" s="1" t="s">
        <v>33</v>
      </c>
      <c r="D33" s="1" t="s">
        <v>29</v>
      </c>
      <c r="H33" s="1"/>
      <c r="I33" s="1">
        <f>E28/C18</f>
        <v>5</v>
      </c>
    </row>
    <row r="34" spans="1:9">
      <c r="A34" s="1" t="s">
        <v>1</v>
      </c>
      <c r="B34" s="1">
        <f>$I$27*F15</f>
        <v>80000</v>
      </c>
      <c r="C34" s="1">
        <f>$I$27*G15</f>
        <v>92000</v>
      </c>
      <c r="D34" s="2">
        <f>B28-(B34+C34)</f>
        <v>0</v>
      </c>
    </row>
    <row r="35" spans="1:9">
      <c r="A35" s="1" t="s">
        <v>2</v>
      </c>
      <c r="B35" s="1">
        <f>$I$29*F16</f>
        <v>180000</v>
      </c>
      <c r="C35" s="1">
        <f>$I$29*G16</f>
        <v>125000</v>
      </c>
      <c r="D35" s="2">
        <f>C28-(B35+C35)</f>
        <v>0</v>
      </c>
    </row>
    <row r="36" spans="1:9">
      <c r="A36" s="1" t="s">
        <v>3</v>
      </c>
      <c r="B36" s="1">
        <f>$I$31*F17</f>
        <v>30000</v>
      </c>
      <c r="C36" s="1">
        <f>$I$31*G17</f>
        <v>40000</v>
      </c>
      <c r="D36" s="2">
        <f>D28-(B36+C36)</f>
        <v>0</v>
      </c>
    </row>
    <row r="37" spans="1:9">
      <c r="A37" s="1" t="s">
        <v>4</v>
      </c>
      <c r="B37" s="1">
        <f>$I$33*F18</f>
        <v>25000</v>
      </c>
      <c r="C37" s="1">
        <f>$I$33*G18</f>
        <v>28000</v>
      </c>
      <c r="D37" s="2">
        <f>E28-(B37+C37)</f>
        <v>0</v>
      </c>
    </row>
    <row r="39" spans="1:9">
      <c r="A39" s="13" t="s">
        <v>31</v>
      </c>
      <c r="B39" s="13">
        <f>B34+B35+B36+B37</f>
        <v>315000</v>
      </c>
      <c r="C39" s="13">
        <f>C34+C35+C36+C37</f>
        <v>285000</v>
      </c>
      <c r="D39" s="14">
        <f>I3-(B39+C39)</f>
        <v>0</v>
      </c>
    </row>
    <row r="40" spans="1:9">
      <c r="A40" s="15" t="s">
        <v>35</v>
      </c>
      <c r="B40" s="15">
        <f>K12</f>
        <v>200000</v>
      </c>
      <c r="C40" s="15">
        <f>L12</f>
        <v>300000</v>
      </c>
      <c r="D40" s="15">
        <f>(K12+L12)-(B40+C40)</f>
        <v>0</v>
      </c>
    </row>
    <row r="41" spans="1:9">
      <c r="A41" s="16" t="s">
        <v>37</v>
      </c>
      <c r="B41" s="17">
        <f>B39+B40</f>
        <v>515000</v>
      </c>
      <c r="C41" s="17">
        <f>C39+C40</f>
        <v>585000</v>
      </c>
      <c r="D41" s="17"/>
    </row>
    <row r="42" spans="1:9">
      <c r="A42" s="18" t="s">
        <v>38</v>
      </c>
      <c r="B42" s="18">
        <f>B41/F12</f>
        <v>257.5</v>
      </c>
      <c r="C42" s="18">
        <f>C41/G12</f>
        <v>234</v>
      </c>
      <c r="D42" s="18"/>
    </row>
  </sheetData>
  <mergeCells count="3">
    <mergeCell ref="H21:J21"/>
    <mergeCell ref="A31:D31"/>
    <mergeCell ref="I12:J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2020-05-26T13:04:36Z</dcterms:created>
  <dcterms:modified xsi:type="dcterms:W3CDTF">2020-05-26T14:09:07Z</dcterms:modified>
</cp:coreProperties>
</file>