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ocumenti\Desktop\Silvia\"/>
    </mc:Choice>
  </mc:AlternateContent>
  <xr:revisionPtr revIDLastSave="0" documentId="8_{4DE5410C-4E83-4851-90CC-6EE797A7B242}" xr6:coauthVersionLast="47" xr6:coauthVersionMax="47" xr10:uidLastSave="{00000000-0000-0000-0000-000000000000}"/>
  <bookViews>
    <workbookView xWindow="-120" yWindow="-120" windowWidth="20730" windowHeight="11070" xr2:uid="{00000000-000D-0000-FFFF-FFFF00000000}"/>
  </bookViews>
  <sheets>
    <sheet name="Spese mese Marzo" sheetId="1" r:id="rId1"/>
    <sheet name="Input" sheetId="3" r:id="rId2"/>
    <sheet name="Grafico esempio" sheetId="4" r:id="rId3"/>
    <sheet name="Grafico 1" sheetId="2" r:id="rId4"/>
    <sheet name="Esercizio + grafico" sheetId="5" r:id="rId5"/>
    <sheet name=" Grafico 3" sheetId="6" r:id="rId6"/>
  </sheets>
  <definedNames>
    <definedName name="_xlnm._FilterDatabase" localSheetId="0" hidden="1">'Spese mese Marzo'!$G$6:$I$6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N7" i="1"/>
  <c r="N12" i="1"/>
  <c r="N11" i="1"/>
  <c r="N10" i="1"/>
  <c r="N9" i="1"/>
  <c r="N8" i="1"/>
  <c r="D14" i="3"/>
  <c r="E5" i="3" l="1"/>
  <c r="E6" i="3"/>
  <c r="E7" i="3"/>
  <c r="E8" i="3"/>
  <c r="E9" i="3"/>
  <c r="E10" i="3"/>
  <c r="E11" i="3"/>
  <c r="E12" i="3"/>
  <c r="E13" i="3"/>
  <c r="N13" i="1"/>
  <c r="O12" i="1" s="1"/>
  <c r="O8" i="1" l="1"/>
  <c r="O10" i="1"/>
  <c r="O11" i="1"/>
  <c r="O7" i="1"/>
  <c r="O9" i="1"/>
  <c r="G5" i="3"/>
  <c r="G6" i="3" s="1"/>
  <c r="G7" i="3" s="1"/>
  <c r="G8" i="3" s="1"/>
  <c r="G9" i="3" s="1"/>
  <c r="G10" i="3" s="1"/>
  <c r="G11" i="3" s="1"/>
  <c r="G12" i="3" s="1"/>
  <c r="G13" i="3" s="1"/>
  <c r="H13" i="3"/>
  <c r="H17" i="3" s="1"/>
  <c r="H12" i="3"/>
  <c r="H11" i="3"/>
  <c r="H10" i="3"/>
  <c r="H9" i="3"/>
  <c r="H8" i="3"/>
  <c r="H7" i="3"/>
  <c r="B7" i="3"/>
  <c r="H6" i="3"/>
  <c r="I6" i="3" s="1"/>
  <c r="H5" i="3"/>
  <c r="I5" i="3" s="1"/>
  <c r="O13" i="1" l="1"/>
  <c r="I12" i="3"/>
  <c r="I11" i="3"/>
  <c r="E14" i="3"/>
  <c r="I8" i="3"/>
  <c r="I9" i="3"/>
  <c r="I13" i="3"/>
  <c r="I7" i="3"/>
  <c r="I10" i="3"/>
  <c r="I14" i="3" l="1"/>
</calcChain>
</file>

<file path=xl/sharedStrings.xml><?xml version="1.0" encoding="utf-8"?>
<sst xmlns="http://schemas.openxmlformats.org/spreadsheetml/2006/main" count="68" uniqueCount="46">
  <si>
    <t>Data</t>
  </si>
  <si>
    <t>Descrizione</t>
  </si>
  <si>
    <t>Valore</t>
  </si>
  <si>
    <t>Sigarette</t>
  </si>
  <si>
    <t>Supermercato</t>
  </si>
  <si>
    <t>Benzina</t>
  </si>
  <si>
    <t>Concerto</t>
  </si>
  <si>
    <t>Cinema</t>
  </si>
  <si>
    <t>Vestiti</t>
  </si>
  <si>
    <t xml:space="preserve">Tabella: Distribuzione del reddito americo  – Anno 2020 
</t>
  </si>
  <si>
    <t>Modalità (Reddito USA)</t>
  </si>
  <si>
    <t>Frequenze assolute (numero di famiglie in mln)</t>
  </si>
  <si>
    <t>Frequenze relative</t>
  </si>
  <si>
    <t>Frequenze %</t>
  </si>
  <si>
    <t>Frequenze assolute cumulate</t>
  </si>
  <si>
    <t>Valore centrale</t>
  </si>
  <si>
    <t>xi*fi</t>
  </si>
  <si>
    <t xml:space="preserve"> Under $25.000</t>
  </si>
  <si>
    <t xml:space="preserve"> $25.000-$50.000</t>
  </si>
  <si>
    <t xml:space="preserve"> $50.000-$75.000</t>
  </si>
  <si>
    <t xml:space="preserve"> $75.000-$100.000</t>
  </si>
  <si>
    <t xml:space="preserve"> $100.000-$125.000</t>
  </si>
  <si>
    <t xml:space="preserve"> $125.000-$150.000</t>
  </si>
  <si>
    <t xml:space="preserve"> $150.000-$175.000</t>
  </si>
  <si>
    <t xml:space="preserve"> $175.000-$200.000</t>
  </si>
  <si>
    <t xml:space="preserve">Per il calcolo della mediana = 129.931/2 = 64.965, 5 che corrisponde al valore mediano 62.500€ </t>
  </si>
  <si>
    <t xml:space="preserve"> $200.000-$461.100</t>
  </si>
  <si>
    <t>Totale</t>
  </si>
  <si>
    <t xml:space="preserve">Fonte dei dati: Census Bureau USA 
</t>
  </si>
  <si>
    <t xml:space="preserve"> $200.000-461.100</t>
  </si>
  <si>
    <t>Anni</t>
  </si>
  <si>
    <t>Tassi di rendimento (%) alfa</t>
  </si>
  <si>
    <t>Tassi di rendimento (%) beta</t>
  </si>
  <si>
    <t>Valore €</t>
  </si>
  <si>
    <t>%</t>
  </si>
  <si>
    <t>Numero di componenti per famiglia</t>
  </si>
  <si>
    <t>Numero di famiglie lombarde</t>
  </si>
  <si>
    <t>Fi</t>
  </si>
  <si>
    <t>fi</t>
  </si>
  <si>
    <t>fi%</t>
  </si>
  <si>
    <t>Media</t>
  </si>
  <si>
    <t>Mediana</t>
  </si>
  <si>
    <t>Moda</t>
  </si>
  <si>
    <t>Grafico</t>
  </si>
  <si>
    <t>Scarto dalla media</t>
  </si>
  <si>
    <t>Varianza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</si>
</sst>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"/>
    <numFmt numFmtId="165" formatCode="0.000"/>
    <numFmt numFmtId="166" formatCode="0.0%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2DEEF"/>
        <bgColor indexed="64"/>
      </patternFill>
    </fill>
    <fill>
      <patternFill patternType="solid">
        <fgColor rgb="FFEAEFF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1" fontId="0" fillId="0" borderId="0" xfId="0" applyNumberFormat="1"/>
    <xf numFmtId="0" fontId="5" fillId="3" borderId="7" xfId="0" applyFont="1" applyFill="1" applyBorder="1" applyAlignment="1">
      <alignment horizontal="left" vertical="center" wrapText="1" readingOrder="1"/>
    </xf>
    <xf numFmtId="3" fontId="6" fillId="3" borderId="7" xfId="0" applyNumberFormat="1" applyFont="1" applyFill="1" applyBorder="1" applyAlignment="1">
      <alignment horizontal="center" wrapText="1" readingOrder="1"/>
    </xf>
    <xf numFmtId="165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5" fillId="4" borderId="8" xfId="0" applyFont="1" applyFill="1" applyBorder="1" applyAlignment="1">
      <alignment horizontal="left" vertical="center" wrapText="1" readingOrder="1"/>
    </xf>
    <xf numFmtId="3" fontId="6" fillId="4" borderId="8" xfId="0" applyNumberFormat="1" applyFont="1" applyFill="1" applyBorder="1" applyAlignment="1">
      <alignment horizontal="center" wrapText="1" readingOrder="1"/>
    </xf>
    <xf numFmtId="0" fontId="3" fillId="0" borderId="0" xfId="0" applyFont="1"/>
    <xf numFmtId="0" fontId="5" fillId="3" borderId="8" xfId="0" applyFont="1" applyFill="1" applyBorder="1" applyAlignment="1">
      <alignment horizontal="left" vertical="center" wrapText="1" readingOrder="1"/>
    </xf>
    <xf numFmtId="3" fontId="6" fillId="3" borderId="8" xfId="0" applyNumberFormat="1" applyFont="1" applyFill="1" applyBorder="1" applyAlignment="1">
      <alignment horizontal="center" wrapText="1" readingOrder="1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/>
    </xf>
    <xf numFmtId="9" fontId="0" fillId="0" borderId="0" xfId="1" applyFon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3" xfId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9" fontId="0" fillId="0" borderId="2" xfId="1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2">
    <cellStyle name="Normale" xfId="0" builtinId="0"/>
    <cellStyle name="Percentual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Spese</a:t>
            </a:r>
            <a:r>
              <a:rPr lang="it-IT" baseline="0"/>
              <a:t> marzo</a:t>
            </a:r>
          </a:p>
          <a:p>
            <a:pPr>
              <a:defRPr/>
            </a:pPr>
            <a:endParaRPr lang="it-IT"/>
          </a:p>
        </c:rich>
      </c:tx>
      <c:layout>
        <c:manualLayout>
          <c:xMode val="edge"/>
          <c:yMode val="edge"/>
          <c:x val="0.3920345581802275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4FA-47EB-8A45-2CEEAED239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F6D-4F32-AB70-47561E0E7F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F6D-4F32-AB70-47561E0E7F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F6D-4F32-AB70-47561E0E7F2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F6D-4F32-AB70-47561E0E7F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F6D-4F32-AB70-47561E0E7F2C}"/>
              </c:ext>
            </c:extLst>
          </c:dPt>
          <c:cat>
            <c:strRef>
              <c:f>'Spese mese Marzo'!$M$7:$M$12</c:f>
              <c:strCache>
                <c:ptCount val="6"/>
                <c:pt idx="0">
                  <c:v>Benzina</c:v>
                </c:pt>
                <c:pt idx="1">
                  <c:v>Supermercato</c:v>
                </c:pt>
                <c:pt idx="2">
                  <c:v>Cinema</c:v>
                </c:pt>
                <c:pt idx="3">
                  <c:v>Concerto</c:v>
                </c:pt>
                <c:pt idx="4">
                  <c:v>Sigarette</c:v>
                </c:pt>
                <c:pt idx="5">
                  <c:v>Vestiti</c:v>
                </c:pt>
              </c:strCache>
            </c:strRef>
          </c:cat>
          <c:val>
            <c:numRef>
              <c:f>'Spese mese Marzo'!$O$7:$O$12</c:f>
              <c:numCache>
                <c:formatCode>0%</c:formatCode>
                <c:ptCount val="6"/>
                <c:pt idx="0">
                  <c:v>0.2356902356902357</c:v>
                </c:pt>
                <c:pt idx="1">
                  <c:v>0.18518518518518517</c:v>
                </c:pt>
                <c:pt idx="2">
                  <c:v>4.0404040404040407E-2</c:v>
                </c:pt>
                <c:pt idx="3">
                  <c:v>0.2356902356902357</c:v>
                </c:pt>
                <c:pt idx="4">
                  <c:v>3.3670033670033669E-2</c:v>
                </c:pt>
                <c:pt idx="5">
                  <c:v>0.26936026936026936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A-47EB-8A45-2CEEAED23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Reddito</a:t>
            </a:r>
            <a:r>
              <a:rPr lang="it-IT" baseline="0"/>
              <a:t> USA</a:t>
            </a:r>
          </a:p>
          <a:p>
            <a:pPr>
              <a:defRPr/>
            </a:pP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solidFill>
                <a:schemeClr val="accent1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strRef>
              <c:f>'Grafico esempio'!$F$9:$F$17</c:f>
              <c:strCache>
                <c:ptCount val="9"/>
                <c:pt idx="0">
                  <c:v> Under $25.000</c:v>
                </c:pt>
                <c:pt idx="1">
                  <c:v> $25.000-$50.000</c:v>
                </c:pt>
                <c:pt idx="2">
                  <c:v> $50.000-$75.000</c:v>
                </c:pt>
                <c:pt idx="3">
                  <c:v> $75.000-$100.000</c:v>
                </c:pt>
                <c:pt idx="4">
                  <c:v> $100.000-$125.000</c:v>
                </c:pt>
                <c:pt idx="5">
                  <c:v> $125.000-$150.000</c:v>
                </c:pt>
                <c:pt idx="6">
                  <c:v> $150.000-$175.000</c:v>
                </c:pt>
                <c:pt idx="7">
                  <c:v> $175.000-$200.000</c:v>
                </c:pt>
                <c:pt idx="8">
                  <c:v> $200.000-461.100</c:v>
                </c:pt>
              </c:strCache>
            </c:strRef>
          </c:cat>
          <c:val>
            <c:numRef>
              <c:f>'Grafico esempio'!$G$9:$G$17</c:f>
              <c:numCache>
                <c:formatCode>0.0%</c:formatCode>
                <c:ptCount val="9"/>
                <c:pt idx="0">
                  <c:v>0.18100376353603068</c:v>
                </c:pt>
                <c:pt idx="1">
                  <c:v>0.19699686756817081</c:v>
                </c:pt>
                <c:pt idx="2">
                  <c:v>0.16400243206009343</c:v>
                </c:pt>
                <c:pt idx="3">
                  <c:v>0.12200321709214891</c:v>
                </c:pt>
                <c:pt idx="4">
                  <c:v>9.5127413781160769E-2</c:v>
                </c:pt>
                <c:pt idx="5">
                  <c:v>5.7869176716872799E-2</c:v>
                </c:pt>
                <c:pt idx="6">
                  <c:v>5.0172784016131636E-2</c:v>
                </c:pt>
                <c:pt idx="7">
                  <c:v>2.9823521715372007E-2</c:v>
                </c:pt>
                <c:pt idx="8">
                  <c:v>0.10300082351401899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5-40F3-AC5E-D990BCAB1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437089976"/>
        <c:axId val="437094568"/>
      </c:barChart>
      <c:catAx>
        <c:axId val="4370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094568"/>
        <c:crosses val="autoZero"/>
        <c:auto val="1"/>
        <c:lblAlgn val="ctr"/>
        <c:lblOffset val="100"/>
        <c:noMultiLvlLbl val="0"/>
      </c:catAx>
      <c:valAx>
        <c:axId val="437094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089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561975</xdr:colOff>
      <xdr:row>8</xdr:row>
      <xdr:rowOff>66675</xdr:rowOff>
    </xdr:from>
    <xdr:to>
      <xdr:col>23</xdr:col>
      <xdr:colOff>257175</xdr:colOff>
      <xdr:row>22</xdr:row>
      <xdr:rowOff>142875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619125</xdr:colOff>
      <xdr:row>6</xdr:row>
      <xdr:rowOff>123825</xdr:rowOff>
    </xdr:from>
    <xdr:to>
      <xdr:col>15</xdr:col>
      <xdr:colOff>53975</xdr:colOff>
      <xdr:row>20</xdr:row>
      <xdr:rowOff>22225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6:O18"/>
  <sheetViews>
    <sheetView tabSelected="1" workbookViewId="0">
      <selection activeCell="M30" sqref="M30"/>
    </sheetView>
  </sheetViews>
  <sheetFormatPr defaultRowHeight="15" x14ac:dyDescent="0.25"/>
  <cols>
    <col min="5" max="5" width="10.42578125" bestFit="1" customWidth="1"/>
    <col min="7" max="7" width="13.85546875" customWidth="1"/>
    <col min="8" max="8" width="14.85546875" customWidth="1"/>
    <col min="9" max="9" width="11.140625" customWidth="1"/>
    <col min="13" max="13" width="14.5703125" customWidth="1"/>
    <col min="14" max="14" width="10" customWidth="1"/>
  </cols>
  <sheetData>
    <row r="6" spans="5:15" x14ac:dyDescent="0.25">
      <c r="G6" s="4" t="s">
        <v>0</v>
      </c>
      <c r="H6" s="4" t="s">
        <v>1</v>
      </c>
      <c r="I6" s="11" t="s">
        <v>2</v>
      </c>
      <c r="M6" s="4" t="s">
        <v>1</v>
      </c>
      <c r="N6" s="11" t="s">
        <v>33</v>
      </c>
      <c r="O6" s="11" t="s">
        <v>34</v>
      </c>
    </row>
    <row r="7" spans="5:15" x14ac:dyDescent="0.25">
      <c r="E7" s="1"/>
      <c r="G7" s="5">
        <v>44988</v>
      </c>
      <c r="H7" s="5" t="s">
        <v>3</v>
      </c>
      <c r="I7" s="8">
        <v>5</v>
      </c>
      <c r="M7" s="32" t="s">
        <v>5</v>
      </c>
      <c r="N7" s="32">
        <f ca="1">SUMIF(H7:I16,H15,I7:I16)</f>
        <v>70</v>
      </c>
      <c r="O7" s="38">
        <f ca="1">N7/$N$13</f>
        <v>0.2356902356902357</v>
      </c>
    </row>
    <row r="8" spans="5:15" x14ac:dyDescent="0.25">
      <c r="E8" s="1"/>
      <c r="G8" s="6">
        <v>44992</v>
      </c>
      <c r="H8" s="6" t="s">
        <v>4</v>
      </c>
      <c r="I8" s="9">
        <v>25</v>
      </c>
      <c r="M8" s="33" t="s">
        <v>4</v>
      </c>
      <c r="N8" s="33">
        <f ca="1">SUMIF(H7:I16,H8,I7:I16)</f>
        <v>55</v>
      </c>
      <c r="O8" s="39">
        <f t="shared" ref="O8:O12" ca="1" si="0">N8/$N$13</f>
        <v>0.18518518518518517</v>
      </c>
    </row>
    <row r="9" spans="5:15" x14ac:dyDescent="0.25">
      <c r="E9" s="1"/>
      <c r="G9" s="6">
        <v>44995</v>
      </c>
      <c r="H9" s="6" t="s">
        <v>5</v>
      </c>
      <c r="I9" s="9">
        <v>20</v>
      </c>
      <c r="M9" s="33" t="s">
        <v>7</v>
      </c>
      <c r="N9" s="33">
        <f ca="1">SUMIF(H7:I16,H11,I7:I16)</f>
        <v>12</v>
      </c>
      <c r="O9" s="39">
        <f t="shared" ca="1" si="0"/>
        <v>4.0404040404040407E-2</v>
      </c>
    </row>
    <row r="10" spans="5:15" x14ac:dyDescent="0.25">
      <c r="E10" s="1"/>
      <c r="G10" s="6">
        <v>44997</v>
      </c>
      <c r="H10" s="6" t="s">
        <v>6</v>
      </c>
      <c r="I10" s="9">
        <v>70</v>
      </c>
      <c r="M10" s="33" t="s">
        <v>6</v>
      </c>
      <c r="N10" s="33">
        <f ca="1">SUMIF(H7:I16,H10,I7:I16)</f>
        <v>70</v>
      </c>
      <c r="O10" s="39">
        <f t="shared" ca="1" si="0"/>
        <v>0.2356902356902357</v>
      </c>
    </row>
    <row r="11" spans="5:15" x14ac:dyDescent="0.25">
      <c r="E11" s="1"/>
      <c r="G11" s="6">
        <v>44999</v>
      </c>
      <c r="H11" s="6" t="s">
        <v>7</v>
      </c>
      <c r="I11" s="9">
        <v>12</v>
      </c>
      <c r="M11" s="33" t="s">
        <v>3</v>
      </c>
      <c r="N11" s="33">
        <f ca="1">SUMIF(H7:I16,H12,I7:I16)</f>
        <v>10</v>
      </c>
      <c r="O11" s="39">
        <f t="shared" ca="1" si="0"/>
        <v>3.3670033670033669E-2</v>
      </c>
    </row>
    <row r="12" spans="5:15" x14ac:dyDescent="0.25">
      <c r="E12" s="1"/>
      <c r="G12" s="6">
        <v>45001</v>
      </c>
      <c r="H12" s="6" t="s">
        <v>3</v>
      </c>
      <c r="I12" s="9">
        <v>5</v>
      </c>
      <c r="M12" s="34" t="s">
        <v>8</v>
      </c>
      <c r="N12" s="34">
        <f ca="1">SUMIF(H7:I16,H14,I7:I16)</f>
        <v>80</v>
      </c>
      <c r="O12" s="40">
        <f t="shared" ca="1" si="0"/>
        <v>0.26936026936026936</v>
      </c>
    </row>
    <row r="13" spans="5:15" x14ac:dyDescent="0.25">
      <c r="E13" s="1"/>
      <c r="G13" s="6">
        <v>45002</v>
      </c>
      <c r="H13" s="6" t="s">
        <v>5</v>
      </c>
      <c r="I13" s="9">
        <v>25</v>
      </c>
      <c r="M13" s="30"/>
      <c r="N13" s="30">
        <f ca="1">SUM(N7:N12)</f>
        <v>297</v>
      </c>
      <c r="O13" s="41">
        <f ca="1">SUM(O7:O12)</f>
        <v>0.99999999999999989</v>
      </c>
    </row>
    <row r="14" spans="5:15" x14ac:dyDescent="0.25">
      <c r="E14" s="1"/>
      <c r="G14" s="6">
        <v>45005</v>
      </c>
      <c r="H14" s="6" t="s">
        <v>8</v>
      </c>
      <c r="I14" s="9">
        <v>80</v>
      </c>
      <c r="N14" s="30"/>
    </row>
    <row r="15" spans="5:15" x14ac:dyDescent="0.25">
      <c r="G15" s="6">
        <v>45010</v>
      </c>
      <c r="H15" s="6" t="s">
        <v>5</v>
      </c>
      <c r="I15" s="9">
        <v>25</v>
      </c>
      <c r="M15" s="30"/>
      <c r="N15" s="30"/>
    </row>
    <row r="16" spans="5:15" x14ac:dyDescent="0.25">
      <c r="G16" s="7">
        <v>45015</v>
      </c>
      <c r="H16" s="7" t="s">
        <v>4</v>
      </c>
      <c r="I16" s="10">
        <v>30</v>
      </c>
      <c r="M16" s="30"/>
      <c r="N16" s="30"/>
    </row>
    <row r="17" spans="7:9" x14ac:dyDescent="0.25">
      <c r="G17" s="2"/>
      <c r="H17" s="2"/>
      <c r="I17" s="3">
        <f>SUBTOTAL(9,I7:I16)</f>
        <v>297</v>
      </c>
    </row>
    <row r="18" spans="7:9" x14ac:dyDescent="0.25">
      <c r="I18" s="30"/>
    </row>
  </sheetData>
  <autoFilter ref="G6:I6" xr:uid="{00000000-0009-0000-0000-000000000000}"/>
  <sortState xmlns:xlrd2="http://schemas.microsoft.com/office/spreadsheetml/2017/richdata2" ref="M7:N12">
    <sortCondition ref="N7:N12"/>
  </sortState>
  <conditionalFormatting sqref="L12">
    <cfRule type="cellIs" dxfId="1" priority="1" operator="greaterThan">
      <formula>60</formula>
    </cfRule>
    <cfRule type="cellIs" dxfId="0" priority="4" operator="greaterThan">
      <formula>60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8"/>
  <sheetViews>
    <sheetView workbookViewId="0">
      <selection activeCell="I5" sqref="I5"/>
    </sheetView>
  </sheetViews>
  <sheetFormatPr defaultRowHeight="15" x14ac:dyDescent="0.25"/>
  <cols>
    <col min="2" max="2" width="8.5703125" customWidth="1"/>
    <col min="3" max="3" width="17.140625" customWidth="1"/>
    <col min="4" max="4" width="20.42578125" customWidth="1"/>
    <col min="5" max="5" width="10.5703125" customWidth="1"/>
    <col min="6" max="6" width="10.42578125" customWidth="1"/>
    <col min="7" max="7" width="13.42578125" customWidth="1"/>
    <col min="8" max="8" width="8.85546875" customWidth="1"/>
    <col min="9" max="9" width="11.5703125" customWidth="1"/>
    <col min="10" max="10" width="10.85546875" bestFit="1" customWidth="1"/>
  </cols>
  <sheetData>
    <row r="3" spans="2:15" ht="43.5" customHeight="1" thickBot="1" x14ac:dyDescent="0.3">
      <c r="C3" s="49" t="s">
        <v>9</v>
      </c>
      <c r="D3" s="49"/>
    </row>
    <row r="4" spans="2:15" ht="70.5" customHeight="1" thickBot="1" x14ac:dyDescent="0.3">
      <c r="C4" s="12" t="s">
        <v>10</v>
      </c>
      <c r="D4" s="12" t="s">
        <v>11</v>
      </c>
      <c r="E4" s="12" t="s">
        <v>12</v>
      </c>
      <c r="F4" s="13" t="s">
        <v>13</v>
      </c>
      <c r="G4" s="13" t="s">
        <v>14</v>
      </c>
      <c r="H4" s="13" t="s">
        <v>15</v>
      </c>
      <c r="I4" s="13" t="s">
        <v>16</v>
      </c>
    </row>
    <row r="5" spans="2:15" ht="16.5" thickTop="1" thickBot="1" x14ac:dyDescent="0.3">
      <c r="B5" s="14"/>
      <c r="C5" s="15" t="s">
        <v>17</v>
      </c>
      <c r="D5" s="16">
        <v>23518</v>
      </c>
      <c r="E5" s="17">
        <f>D5/$D$14</f>
        <v>0.18100376353603068</v>
      </c>
      <c r="F5" s="18">
        <v>0.18100376353603068</v>
      </c>
      <c r="G5" s="16">
        <f>D5</f>
        <v>23518</v>
      </c>
      <c r="H5" s="19">
        <f>25000/2</f>
        <v>12500</v>
      </c>
      <c r="I5" s="20">
        <f>PRODUCT(H5,E5)</f>
        <v>2262.5470442003834</v>
      </c>
    </row>
    <row r="6" spans="2:15" ht="15.75" thickBot="1" x14ac:dyDescent="0.3">
      <c r="C6" s="21" t="s">
        <v>18</v>
      </c>
      <c r="D6" s="22">
        <v>25596</v>
      </c>
      <c r="E6" s="17">
        <f t="shared" ref="E6:E13" si="0">D6/$D$14</f>
        <v>0.19699686756817081</v>
      </c>
      <c r="F6" s="18">
        <v>0.19699686756817081</v>
      </c>
      <c r="G6" s="22">
        <f>G5+D6</f>
        <v>49114</v>
      </c>
      <c r="H6" s="19">
        <f>75000/2</f>
        <v>37500</v>
      </c>
      <c r="I6" s="20">
        <f>PRODUCT(H6,E6)</f>
        <v>7387.3825338064053</v>
      </c>
    </row>
    <row r="7" spans="2:15" ht="15.75" thickBot="1" x14ac:dyDescent="0.3">
      <c r="B7" s="23">
        <f>(50000+75000)/2</f>
        <v>62500</v>
      </c>
      <c r="C7" s="24" t="s">
        <v>19</v>
      </c>
      <c r="D7" s="25">
        <v>21309</v>
      </c>
      <c r="E7" s="17">
        <f t="shared" si="0"/>
        <v>0.16400243206009343</v>
      </c>
      <c r="F7" s="18">
        <v>0.16400243206009343</v>
      </c>
      <c r="G7" s="22">
        <f t="shared" ref="G7:G13" si="1">G6+D7</f>
        <v>70423</v>
      </c>
      <c r="H7" s="19">
        <f>(50000+75000)/2</f>
        <v>62500</v>
      </c>
      <c r="I7" s="20">
        <f t="shared" ref="I7:I13" si="2">H7*E7</f>
        <v>10250.15200375584</v>
      </c>
    </row>
    <row r="8" spans="2:15" ht="15.75" thickBot="1" x14ac:dyDescent="0.3">
      <c r="B8" s="23">
        <v>67521</v>
      </c>
      <c r="C8" s="21" t="s">
        <v>20</v>
      </c>
      <c r="D8" s="22">
        <v>15852</v>
      </c>
      <c r="E8" s="17">
        <f t="shared" si="0"/>
        <v>0.12200321709214891</v>
      </c>
      <c r="F8" s="18">
        <v>0.12200321709214891</v>
      </c>
      <c r="G8" s="22">
        <f t="shared" si="1"/>
        <v>86275</v>
      </c>
      <c r="H8" s="19">
        <f>175000/2</f>
        <v>87500</v>
      </c>
      <c r="I8" s="20">
        <f t="shared" si="2"/>
        <v>10675.281495563029</v>
      </c>
    </row>
    <row r="9" spans="2:15" ht="18.600000000000001" customHeight="1" thickTop="1" thickBot="1" x14ac:dyDescent="0.3">
      <c r="C9" s="24" t="s">
        <v>21</v>
      </c>
      <c r="D9" s="16">
        <v>12360</v>
      </c>
      <c r="E9" s="17">
        <f t="shared" si="0"/>
        <v>9.5127413781160769E-2</v>
      </c>
      <c r="F9" s="18">
        <v>9.5127413781160769E-2</v>
      </c>
      <c r="G9" s="22">
        <f t="shared" si="1"/>
        <v>98635</v>
      </c>
      <c r="H9" s="19">
        <f>225000/2</f>
        <v>112500</v>
      </c>
      <c r="I9" s="20">
        <f t="shared" si="2"/>
        <v>10701.834050380587</v>
      </c>
    </row>
    <row r="10" spans="2:15" ht="18.95" customHeight="1" thickBot="1" x14ac:dyDescent="0.3">
      <c r="C10" s="21" t="s">
        <v>22</v>
      </c>
      <c r="D10" s="22">
        <v>7519</v>
      </c>
      <c r="E10" s="17">
        <f t="shared" si="0"/>
        <v>5.7869176716872799E-2</v>
      </c>
      <c r="F10" s="18">
        <v>5.7869176716872799E-2</v>
      </c>
      <c r="G10" s="22">
        <f t="shared" si="1"/>
        <v>106154</v>
      </c>
      <c r="H10" s="19">
        <f>275000/2</f>
        <v>137500</v>
      </c>
      <c r="I10" s="20">
        <f t="shared" si="2"/>
        <v>7957.0117985700099</v>
      </c>
      <c r="J10" s="19"/>
    </row>
    <row r="11" spans="2:15" ht="21" customHeight="1" thickTop="1" thickBot="1" x14ac:dyDescent="0.3">
      <c r="C11" s="24" t="s">
        <v>23</v>
      </c>
      <c r="D11" s="16">
        <v>6519</v>
      </c>
      <c r="E11" s="17">
        <f t="shared" si="0"/>
        <v>5.0172784016131636E-2</v>
      </c>
      <c r="F11" s="18">
        <v>5.0172784016131636E-2</v>
      </c>
      <c r="G11" s="22">
        <f t="shared" si="1"/>
        <v>112673</v>
      </c>
      <c r="H11" s="19">
        <f>(150000+175000)/2</f>
        <v>162500</v>
      </c>
      <c r="I11" s="20">
        <f t="shared" si="2"/>
        <v>8153.0774026213912</v>
      </c>
      <c r="J11" s="19"/>
    </row>
    <row r="12" spans="2:15" ht="18" customHeight="1" thickBot="1" x14ac:dyDescent="0.3">
      <c r="C12" s="21" t="s">
        <v>24</v>
      </c>
      <c r="D12" s="22">
        <v>3875</v>
      </c>
      <c r="E12" s="17">
        <f t="shared" si="0"/>
        <v>2.9823521715372007E-2</v>
      </c>
      <c r="F12" s="18">
        <v>2.9823521715372007E-2</v>
      </c>
      <c r="G12" s="22">
        <f t="shared" si="1"/>
        <v>116548</v>
      </c>
      <c r="H12" s="19">
        <f>375000/2</f>
        <v>187500</v>
      </c>
      <c r="I12" s="20">
        <f t="shared" si="2"/>
        <v>5591.910321632251</v>
      </c>
      <c r="K12" t="s">
        <v>25</v>
      </c>
      <c r="O12" s="19"/>
    </row>
    <row r="13" spans="2:15" ht="27" customHeight="1" thickBot="1" x14ac:dyDescent="0.3">
      <c r="C13" s="24" t="s">
        <v>26</v>
      </c>
      <c r="D13" s="25">
        <v>13383</v>
      </c>
      <c r="E13" s="17">
        <f t="shared" si="0"/>
        <v>0.10300082351401899</v>
      </c>
      <c r="F13" s="18">
        <v>0.10300082351401899</v>
      </c>
      <c r="G13" s="22">
        <f t="shared" si="1"/>
        <v>129931</v>
      </c>
      <c r="H13">
        <f>(461100+200000)/2</f>
        <v>330550</v>
      </c>
      <c r="I13" s="20">
        <f t="shared" si="2"/>
        <v>34046.922212558973</v>
      </c>
    </row>
    <row r="14" spans="2:15" ht="15.75" thickBot="1" x14ac:dyDescent="0.3">
      <c r="C14" s="21" t="s">
        <v>27</v>
      </c>
      <c r="D14" s="22">
        <f>SUM(D5:D13)</f>
        <v>129931</v>
      </c>
      <c r="E14" s="26">
        <f>SUM(E5:E13)</f>
        <v>1</v>
      </c>
      <c r="F14" s="18"/>
      <c r="G14" s="28"/>
      <c r="I14" s="20">
        <f>SUM(I5:I13)</f>
        <v>97026.118863088879</v>
      </c>
      <c r="L14" s="29"/>
    </row>
    <row r="15" spans="2:15" ht="30.95" customHeight="1" x14ac:dyDescent="0.25">
      <c r="C15" s="50" t="s">
        <v>28</v>
      </c>
      <c r="D15" s="50"/>
    </row>
    <row r="16" spans="2:15" x14ac:dyDescent="0.25">
      <c r="I16" s="20"/>
    </row>
    <row r="17" spans="8:8" hidden="1" x14ac:dyDescent="0.25">
      <c r="H17">
        <f>H13*2</f>
        <v>661100</v>
      </c>
    </row>
    <row r="18" spans="8:8" hidden="1" x14ac:dyDescent="0.25">
      <c r="H18">
        <v>-200000</v>
      </c>
    </row>
  </sheetData>
  <mergeCells count="2">
    <mergeCell ref="C3:D3"/>
    <mergeCell ref="C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7:G18"/>
  <sheetViews>
    <sheetView topLeftCell="A7" workbookViewId="0">
      <selection activeCell="F8" sqref="F8:G17"/>
    </sheetView>
  </sheetViews>
  <sheetFormatPr defaultRowHeight="15" x14ac:dyDescent="0.25"/>
  <cols>
    <col min="6" max="6" width="18.5703125" customWidth="1"/>
    <col min="7" max="7" width="17.140625" customWidth="1"/>
    <col min="8" max="8" width="12.42578125" customWidth="1"/>
  </cols>
  <sheetData>
    <row r="7" spans="6:7" ht="15.75" thickBot="1" x14ac:dyDescent="0.3"/>
    <row r="8" spans="6:7" ht="30.75" thickBot="1" x14ac:dyDescent="0.3">
      <c r="F8" s="12" t="s">
        <v>10</v>
      </c>
      <c r="G8" s="13" t="s">
        <v>13</v>
      </c>
    </row>
    <row r="9" spans="6:7" ht="16.5" thickTop="1" thickBot="1" x14ac:dyDescent="0.3">
      <c r="F9" s="15" t="s">
        <v>17</v>
      </c>
      <c r="G9" s="18">
        <v>0.18100376353603068</v>
      </c>
    </row>
    <row r="10" spans="6:7" ht="15.75" thickBot="1" x14ac:dyDescent="0.3">
      <c r="F10" s="21" t="s">
        <v>18</v>
      </c>
      <c r="G10" s="18">
        <v>0.19699686756817081</v>
      </c>
    </row>
    <row r="11" spans="6:7" ht="15.75" thickBot="1" x14ac:dyDescent="0.3">
      <c r="F11" s="24" t="s">
        <v>19</v>
      </c>
      <c r="G11" s="18">
        <v>0.16400243206009343</v>
      </c>
    </row>
    <row r="12" spans="6:7" ht="15.75" thickBot="1" x14ac:dyDescent="0.3">
      <c r="F12" s="21" t="s">
        <v>20</v>
      </c>
      <c r="G12" s="18">
        <v>0.12200321709214891</v>
      </c>
    </row>
    <row r="13" spans="6:7" ht="15.75" thickBot="1" x14ac:dyDescent="0.3">
      <c r="F13" s="24" t="s">
        <v>21</v>
      </c>
      <c r="G13" s="18">
        <v>9.5127413781160769E-2</v>
      </c>
    </row>
    <row r="14" spans="6:7" ht="15.75" thickBot="1" x14ac:dyDescent="0.3">
      <c r="F14" s="21" t="s">
        <v>22</v>
      </c>
      <c r="G14" s="18">
        <v>5.7869176716872799E-2</v>
      </c>
    </row>
    <row r="15" spans="6:7" ht="15.75" thickBot="1" x14ac:dyDescent="0.3">
      <c r="F15" s="24" t="s">
        <v>23</v>
      </c>
      <c r="G15" s="18">
        <v>5.0172784016131636E-2</v>
      </c>
    </row>
    <row r="16" spans="6:7" ht="15.75" thickBot="1" x14ac:dyDescent="0.3">
      <c r="F16" s="21" t="s">
        <v>24</v>
      </c>
      <c r="G16" s="18">
        <v>2.9823521715372007E-2</v>
      </c>
    </row>
    <row r="17" spans="6:7" ht="15.75" thickBot="1" x14ac:dyDescent="0.3">
      <c r="F17" s="24" t="s">
        <v>29</v>
      </c>
      <c r="G17" s="18">
        <v>0.10300082351401899</v>
      </c>
    </row>
    <row r="18" spans="6:7" ht="15.75" thickBot="1" x14ac:dyDescent="0.3">
      <c r="F18" s="21" t="s">
        <v>27</v>
      </c>
      <c r="G18" s="27"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G6:I17"/>
  <sheetViews>
    <sheetView topLeftCell="A3" workbookViewId="0">
      <selection activeCell="G6" sqref="G6:I17"/>
    </sheetView>
  </sheetViews>
  <sheetFormatPr defaultRowHeight="15" x14ac:dyDescent="0.25"/>
  <cols>
    <col min="8" max="8" width="13.42578125" customWidth="1"/>
    <col min="9" max="9" width="11.42578125" customWidth="1"/>
  </cols>
  <sheetData>
    <row r="6" spans="7:9" ht="45" x14ac:dyDescent="0.25">
      <c r="G6" s="31" t="s">
        <v>30</v>
      </c>
      <c r="H6" s="31" t="s">
        <v>31</v>
      </c>
      <c r="I6" s="31" t="s">
        <v>32</v>
      </c>
    </row>
    <row r="7" spans="7:9" x14ac:dyDescent="0.25">
      <c r="G7" s="32">
        <v>2011</v>
      </c>
      <c r="H7" s="32">
        <v>3</v>
      </c>
      <c r="I7" s="35">
        <v>5</v>
      </c>
    </row>
    <row r="8" spans="7:9" x14ac:dyDescent="0.25">
      <c r="G8" s="33">
        <v>2012</v>
      </c>
      <c r="H8" s="33">
        <v>3.2</v>
      </c>
      <c r="I8" s="36">
        <v>6</v>
      </c>
    </row>
    <row r="9" spans="7:9" x14ac:dyDescent="0.25">
      <c r="G9" s="33">
        <v>2013</v>
      </c>
      <c r="H9" s="33">
        <v>4</v>
      </c>
      <c r="I9" s="36">
        <v>6.5</v>
      </c>
    </row>
    <row r="10" spans="7:9" x14ac:dyDescent="0.25">
      <c r="G10" s="33">
        <v>2014</v>
      </c>
      <c r="H10" s="33">
        <v>6.3</v>
      </c>
      <c r="I10" s="36">
        <v>8</v>
      </c>
    </row>
    <row r="11" spans="7:9" x14ac:dyDescent="0.25">
      <c r="G11" s="33">
        <v>2015</v>
      </c>
      <c r="H11" s="33">
        <v>8</v>
      </c>
      <c r="I11" s="36">
        <v>4</v>
      </c>
    </row>
    <row r="12" spans="7:9" x14ac:dyDescent="0.25">
      <c r="G12" s="33">
        <v>2016</v>
      </c>
      <c r="H12" s="33">
        <v>1.2</v>
      </c>
      <c r="I12" s="36">
        <v>6</v>
      </c>
    </row>
    <row r="13" spans="7:9" x14ac:dyDescent="0.25">
      <c r="G13" s="33">
        <v>2017</v>
      </c>
      <c r="H13" s="33">
        <v>4</v>
      </c>
      <c r="I13" s="36">
        <v>8</v>
      </c>
    </row>
    <row r="14" spans="7:9" x14ac:dyDescent="0.25">
      <c r="G14" s="33">
        <v>2018</v>
      </c>
      <c r="H14" s="33">
        <v>2.5</v>
      </c>
      <c r="I14" s="36">
        <v>6</v>
      </c>
    </row>
    <row r="15" spans="7:9" x14ac:dyDescent="0.25">
      <c r="G15" s="33">
        <v>2019</v>
      </c>
      <c r="H15" s="33">
        <v>3</v>
      </c>
      <c r="I15" s="36">
        <v>5</v>
      </c>
    </row>
    <row r="16" spans="7:9" x14ac:dyDescent="0.25">
      <c r="G16" s="33">
        <v>2020</v>
      </c>
      <c r="H16" s="33">
        <v>3.2</v>
      </c>
      <c r="I16" s="36">
        <v>4</v>
      </c>
    </row>
    <row r="17" spans="7:9" x14ac:dyDescent="0.25">
      <c r="G17" s="34">
        <v>2021</v>
      </c>
      <c r="H17" s="34">
        <v>5</v>
      </c>
      <c r="I17" s="37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H6:T18"/>
  <sheetViews>
    <sheetView workbookViewId="0">
      <selection activeCell="O15" sqref="O15"/>
    </sheetView>
  </sheetViews>
  <sheetFormatPr defaultRowHeight="15" x14ac:dyDescent="0.25"/>
  <cols>
    <col min="8" max="8" width="14.140625" customWidth="1"/>
    <col min="9" max="9" width="15" customWidth="1"/>
    <col min="16" max="16" width="9.5703125" customWidth="1"/>
  </cols>
  <sheetData>
    <row r="6" spans="8:17" ht="59.25" customHeight="1" x14ac:dyDescent="0.25">
      <c r="H6" s="47" t="s">
        <v>35</v>
      </c>
      <c r="I6" s="47" t="s">
        <v>36</v>
      </c>
      <c r="J6" s="48" t="s">
        <v>38</v>
      </c>
      <c r="K6" s="48" t="s">
        <v>39</v>
      </c>
      <c r="L6" s="48" t="s">
        <v>37</v>
      </c>
      <c r="M6" s="48" t="s">
        <v>40</v>
      </c>
      <c r="N6" s="48" t="s">
        <v>41</v>
      </c>
      <c r="O6" s="48" t="s">
        <v>42</v>
      </c>
      <c r="P6" s="31" t="s">
        <v>44</v>
      </c>
      <c r="Q6" s="48" t="s">
        <v>45</v>
      </c>
    </row>
    <row r="7" spans="8:17" x14ac:dyDescent="0.25">
      <c r="H7" s="42">
        <v>1</v>
      </c>
      <c r="I7" s="43">
        <v>4</v>
      </c>
    </row>
    <row r="8" spans="8:17" x14ac:dyDescent="0.25">
      <c r="H8" s="42">
        <v>2</v>
      </c>
      <c r="I8" s="44">
        <v>13</v>
      </c>
    </row>
    <row r="9" spans="8:17" x14ac:dyDescent="0.25">
      <c r="H9" s="42">
        <v>3</v>
      </c>
      <c r="I9" s="44">
        <v>11</v>
      </c>
    </row>
    <row r="10" spans="8:17" x14ac:dyDescent="0.25">
      <c r="H10" s="42">
        <v>4</v>
      </c>
      <c r="I10" s="44">
        <v>8</v>
      </c>
    </row>
    <row r="11" spans="8:17" x14ac:dyDescent="0.25">
      <c r="H11" s="42">
        <v>5</v>
      </c>
      <c r="I11" s="44">
        <v>5</v>
      </c>
    </row>
    <row r="12" spans="8:17" x14ac:dyDescent="0.25">
      <c r="H12" s="45">
        <v>6</v>
      </c>
      <c r="I12" s="46">
        <v>2</v>
      </c>
    </row>
    <row r="18" spans="20:20" x14ac:dyDescent="0.25">
      <c r="T18" t="s">
        <v>43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K20" sqref="K20"/>
    </sheetView>
  </sheetViews>
  <sheetFormatPr defaultRowHeight="15" x14ac:dyDescent="0.25"/>
  <sheetData>
    <row r="1" spans="1:1" x14ac:dyDescent="0.25">
      <c r="A1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Spese mese Marzo</vt:lpstr>
      <vt:lpstr>Input</vt:lpstr>
      <vt:lpstr>Grafico esempio</vt:lpstr>
      <vt:lpstr>Grafico 1</vt:lpstr>
      <vt:lpstr>Esercizio + grafico</vt:lpstr>
      <vt:lpstr> Grafico 3</vt:lpstr>
    </vt:vector>
  </TitlesOfParts>
  <Company>MBDA Italia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Longhi</dc:creator>
  <cp:lastModifiedBy>Administrator</cp:lastModifiedBy>
  <dcterms:created xsi:type="dcterms:W3CDTF">2023-03-25T16:36:40Z</dcterms:created>
  <dcterms:modified xsi:type="dcterms:W3CDTF">2023-03-27T13:20:28Z</dcterms:modified>
</cp:coreProperties>
</file>