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otalucci/Desktop/cartella lavori PDF/"/>
    </mc:Choice>
  </mc:AlternateContent>
  <xr:revisionPtr revIDLastSave="0" documentId="13_ncr:1_{54DD395B-EB61-BE4F-AB10-54FAC01C66F2}" xr6:coauthVersionLast="47" xr6:coauthVersionMax="47" xr10:uidLastSave="{00000000-0000-0000-0000-000000000000}"/>
  <bookViews>
    <workbookView xWindow="0" yWindow="500" windowWidth="28800" windowHeight="16260" xr2:uid="{CA220948-5C72-8640-AF53-1AA732935E10}"/>
  </bookViews>
  <sheets>
    <sheet name="Foglio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D29" i="1"/>
  <c r="D27" i="1"/>
  <c r="C27" i="1"/>
  <c r="D22" i="1"/>
  <c r="C22" i="1"/>
  <c r="D21" i="1"/>
  <c r="C21" i="1"/>
  <c r="C19" i="1"/>
  <c r="D19" i="1"/>
  <c r="D16" i="1"/>
  <c r="C16" i="1"/>
  <c r="C25" i="1"/>
  <c r="D73" i="1" l="1"/>
  <c r="D75" i="1" s="1"/>
  <c r="D77" i="1" s="1"/>
  <c r="C75" i="1"/>
  <c r="C77" i="1" s="1"/>
  <c r="D65" i="1"/>
  <c r="D60" i="1"/>
  <c r="C60" i="1"/>
  <c r="D53" i="1"/>
  <c r="D36" i="1"/>
  <c r="C65" i="1"/>
  <c r="C53" i="1"/>
  <c r="D43" i="1"/>
  <c r="C47" i="1"/>
  <c r="C43" i="1"/>
  <c r="C36" i="1"/>
  <c r="D25" i="1"/>
  <c r="C50" i="1" l="1"/>
  <c r="D31" i="1"/>
  <c r="D33" i="1" s="1"/>
  <c r="D69" i="1"/>
  <c r="D47" i="1" l="1"/>
  <c r="D50" i="1"/>
  <c r="C29" i="1" l="1"/>
  <c r="C31" i="1" s="1"/>
  <c r="C33" i="1" s="1"/>
  <c r="C69" i="1"/>
</calcChain>
</file>

<file path=xl/sharedStrings.xml><?xml version="1.0" encoding="utf-8"?>
<sst xmlns="http://schemas.openxmlformats.org/spreadsheetml/2006/main" count="113" uniqueCount="72">
  <si>
    <t>Ipotesi</t>
  </si>
  <si>
    <t>Anno 1</t>
  </si>
  <si>
    <t>Anno 2</t>
  </si>
  <si>
    <t>Volumi</t>
  </si>
  <si>
    <t>Prezzo</t>
  </si>
  <si>
    <t>Provvigioni</t>
  </si>
  <si>
    <t>Incidenza TFR sul costo del lavoro</t>
  </si>
  <si>
    <t>Costi fissi di struttura</t>
  </si>
  <si>
    <t>Costi di Sviluppo</t>
  </si>
  <si>
    <t>Immobilizzazioni (investimento nell'anno)</t>
  </si>
  <si>
    <t>Periodo di ammortamento (anni)</t>
  </si>
  <si>
    <t>Tempi pagamento clienti (giorni)</t>
  </si>
  <si>
    <t>Tempi pagamento fornitori (giorni)</t>
  </si>
  <si>
    <t>Tempi rotazione scorte materie prime (giorni)</t>
  </si>
  <si>
    <t>% IVA su Vendite, Acquisti e Immobilizzazioni</t>
  </si>
  <si>
    <t>Conto Economico</t>
  </si>
  <si>
    <t>+</t>
  </si>
  <si>
    <t>Ricavi di vendita</t>
  </si>
  <si>
    <t>-</t>
  </si>
  <si>
    <t>Costo materiali</t>
  </si>
  <si>
    <t>=</t>
  </si>
  <si>
    <t>Margine di contribuzione</t>
  </si>
  <si>
    <t>Manodopera diretta</t>
  </si>
  <si>
    <t>Accantonamento TFR MDO diretta</t>
  </si>
  <si>
    <t>MDC - Costo MDO diretta</t>
  </si>
  <si>
    <t>Manodopera indiretta</t>
  </si>
  <si>
    <t>Accantonamento TFR MDO indiretta</t>
  </si>
  <si>
    <t>Costi di sviluppo</t>
  </si>
  <si>
    <t>EBITDA</t>
  </si>
  <si>
    <t>Ammortamenti</t>
  </si>
  <si>
    <t>EBIT / Reddito Operativo</t>
  </si>
  <si>
    <t>Oneri Gestione finanziaria</t>
  </si>
  <si>
    <t>Reddito ante imposte</t>
  </si>
  <si>
    <t>Imposte</t>
  </si>
  <si>
    <t>Reddito netto</t>
  </si>
  <si>
    <t>IMPIEGHI</t>
  </si>
  <si>
    <t>Attivo circolante</t>
  </si>
  <si>
    <t>+ Cassa di gestione operativa</t>
  </si>
  <si>
    <t>+ Crediti verso clienti</t>
  </si>
  <si>
    <t>+ Acconti a fornitori</t>
  </si>
  <si>
    <t>+ Erario c.to IVA attivo</t>
  </si>
  <si>
    <t>+ Scorte</t>
  </si>
  <si>
    <t>Immobilizzazioni operative nette</t>
  </si>
  <si>
    <t>+ Immobilizzazioni lorde</t>
  </si>
  <si>
    <t>- Fondo ammortamento</t>
  </si>
  <si>
    <t>Attivo di gestione patrimoniale</t>
  </si>
  <si>
    <t>+ Liquidità patrimoniali</t>
  </si>
  <si>
    <t>+ Immobilizzazioni patrimoniali</t>
  </si>
  <si>
    <t>Totale Impieghi</t>
  </si>
  <si>
    <t>FONTI</t>
  </si>
  <si>
    <t>Passivo circolante</t>
  </si>
  <si>
    <t>+ Debiti verso fornitori</t>
  </si>
  <si>
    <t>+ Acconti da clienti</t>
  </si>
  <si>
    <t>+ Erario c.to IVA passivo</t>
  </si>
  <si>
    <t>+ Altri debiti di gestione operativa</t>
  </si>
  <si>
    <t>+ Fondo TFR</t>
  </si>
  <si>
    <t>Debiti finanziari</t>
  </si>
  <si>
    <t>+ Scoperti di conto corrente</t>
  </si>
  <si>
    <t>+ Altri finanziamenti a breve termine</t>
  </si>
  <si>
    <t>+ Finanziamenti a medio/lungo termine</t>
  </si>
  <si>
    <t>Mezzi Propri</t>
  </si>
  <si>
    <t>+ Capitale sociale</t>
  </si>
  <si>
    <t>+ Riserve</t>
  </si>
  <si>
    <t>+ Reddito netto</t>
  </si>
  <si>
    <t>Totale Fonti</t>
  </si>
  <si>
    <t>CCN Operativo</t>
  </si>
  <si>
    <t>Capitale investito netto operativo</t>
  </si>
  <si>
    <t>Autofinanziamento</t>
  </si>
  <si>
    <t>Fabbisogno finanziario</t>
  </si>
  <si>
    <t>https://www.laleggepertutti.it/498044_come-versare-e-calcolare-i-contributi-inps-dipendenti</t>
  </si>
  <si>
    <t>prezzo per un abbonamento stardar/di base</t>
  </si>
  <si>
    <t>Imposte comprese di IRES (24%), IRAP (3,9%)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</si>
</sst>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??_);_(@_)"/>
    <numFmt numFmtId="165" formatCode="_-[$$-409]* #,##0.00_ ;_-[$$-409]* \-#,##0.00\ ;_-[$$-409]* &quot;-&quot;??_ ;_-@_ "/>
    <numFmt numFmtId="166" formatCode="_-[$$-409]* #,##0_ ;_-[$$-409]* \-#,##0\ ;_-[$$-409]* &quot;-&quot;_ ;_-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4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theme="1"/>
      <name val="Calibri (Corpo)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1" xfId="0" applyFont="1" applyBorder="1"/>
    <xf numFmtId="164" fontId="3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5" fillId="0" borderId="1" xfId="3" applyNumberFormat="1" applyFont="1" applyBorder="1"/>
    <xf numFmtId="9" fontId="5" fillId="0" borderId="1" xfId="2" applyFont="1" applyBorder="1"/>
    <xf numFmtId="10" fontId="5" fillId="0" borderId="1" xfId="2" applyNumberFormat="1" applyFont="1" applyBorder="1"/>
    <xf numFmtId="0" fontId="4" fillId="0" borderId="0" xfId="0" applyFont="1"/>
    <xf numFmtId="0" fontId="3" fillId="0" borderId="2" xfId="3" applyNumberFormat="1" applyFont="1" applyBorder="1"/>
    <xf numFmtId="0" fontId="3" fillId="0" borderId="0" xfId="0" applyFont="1"/>
    <xf numFmtId="0" fontId="4" fillId="0" borderId="3" xfId="0" applyFont="1" applyBorder="1"/>
    <xf numFmtId="0" fontId="3" fillId="0" borderId="4" xfId="0" applyFont="1" applyBorder="1"/>
    <xf numFmtId="0" fontId="4" fillId="0" borderId="0" xfId="0" quotePrefix="1" applyFont="1"/>
    <xf numFmtId="0" fontId="3" fillId="0" borderId="0" xfId="0" quotePrefix="1" applyFont="1"/>
    <xf numFmtId="0" fontId="8" fillId="0" borderId="0" xfId="0" applyFont="1" applyAlignment="1">
      <alignment horizontal="center"/>
    </xf>
    <xf numFmtId="165" fontId="5" fillId="0" borderId="1" xfId="1" applyNumberFormat="1" applyFont="1" applyBorder="1"/>
    <xf numFmtId="165" fontId="5" fillId="0" borderId="1" xfId="3" applyNumberFormat="1" applyFont="1" applyBorder="1"/>
    <xf numFmtId="0" fontId="0" fillId="0" borderId="1" xfId="0" applyBorder="1"/>
    <xf numFmtId="3" fontId="5" fillId="0" borderId="1" xfId="3" applyNumberFormat="1" applyFont="1" applyBorder="1"/>
    <xf numFmtId="165" fontId="4" fillId="2" borderId="1" xfId="1" applyNumberFormat="1" applyFont="1" applyFill="1" applyBorder="1"/>
    <xf numFmtId="0" fontId="0" fillId="0" borderId="5" xfId="0" applyBorder="1"/>
    <xf numFmtId="0" fontId="3" fillId="2" borderId="5" xfId="0" applyFont="1" applyFill="1" applyBorder="1"/>
    <xf numFmtId="164" fontId="3" fillId="0" borderId="1" xfId="3" applyNumberFormat="1" applyFont="1" applyBorder="1" applyAlignment="1">
      <alignment horizontal="center" vertical="center"/>
    </xf>
    <xf numFmtId="165" fontId="4" fillId="0" borderId="1" xfId="3" applyNumberFormat="1" applyFont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165" fontId="6" fillId="0" borderId="1" xfId="1" applyNumberFormat="1" applyFont="1" applyBorder="1"/>
    <xf numFmtId="165" fontId="3" fillId="0" borderId="6" xfId="1" applyNumberFormat="1" applyFont="1" applyBorder="1"/>
    <xf numFmtId="165" fontId="4" fillId="0" borderId="1" xfId="0" applyNumberFormat="1" applyFont="1" applyBorder="1" applyAlignment="1">
      <alignment horizontal="center"/>
    </xf>
    <xf numFmtId="165" fontId="3" fillId="0" borderId="1" xfId="3" applyNumberFormat="1" applyFont="1" applyBorder="1"/>
    <xf numFmtId="165" fontId="6" fillId="0" borderId="1" xfId="3" applyNumberFormat="1" applyFont="1" applyFill="1" applyBorder="1"/>
    <xf numFmtId="165" fontId="6" fillId="0" borderId="1" xfId="3" applyNumberFormat="1" applyFont="1" applyBorder="1"/>
    <xf numFmtId="0" fontId="4" fillId="0" borderId="1" xfId="0" applyFont="1" applyBorder="1"/>
    <xf numFmtId="166" fontId="4" fillId="0" borderId="1" xfId="1" applyNumberFormat="1" applyFont="1" applyBorder="1"/>
    <xf numFmtId="166" fontId="3" fillId="0" borderId="1" xfId="1" applyNumberFormat="1" applyFont="1" applyBorder="1"/>
    <xf numFmtId="0" fontId="4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65" fontId="4" fillId="2" borderId="1" xfId="3" applyNumberFormat="1" applyFont="1" applyFill="1" applyBorder="1"/>
    <xf numFmtId="165" fontId="3" fillId="2" borderId="1" xfId="1" applyNumberFormat="1" applyFont="1" applyFill="1" applyBorder="1"/>
    <xf numFmtId="165" fontId="6" fillId="2" borderId="1" xfId="1" applyNumberFormat="1" applyFont="1" applyFill="1" applyBorder="1"/>
    <xf numFmtId="165" fontId="3" fillId="2" borderId="6" xfId="1" applyNumberFormat="1" applyFont="1" applyFill="1" applyBorder="1"/>
    <xf numFmtId="0" fontId="8" fillId="3" borderId="1" xfId="0" applyFont="1" applyFill="1" applyBorder="1" applyAlignment="1">
      <alignment horizontal="left"/>
    </xf>
    <xf numFmtId="0" fontId="9" fillId="3" borderId="1" xfId="4" applyFont="1" applyFill="1" applyBorder="1"/>
    <xf numFmtId="0" fontId="3" fillId="3" borderId="5" xfId="0" applyFont="1" applyFill="1" applyBorder="1"/>
    <xf numFmtId="0" fontId="4" fillId="0" borderId="7" xfId="0" quotePrefix="1" applyFont="1" applyBorder="1" applyAlignment="1">
      <alignment horizontal="center"/>
    </xf>
  </cellXfs>
  <cellStyles count="5">
    <cellStyle name="Collegamento ipertestuale" xfId="4" builtinId="8"/>
    <cellStyle name="Migliaia 4" xfId="3" xr:uid="{D322CA72-0F6B-7040-BCBB-E1886FB0A50E}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leggepertutti.it/498044_come-versare-e-calcolare-i-contributi-inps-dipenden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087D-F3CE-BC4C-BF31-70886C7730E5}">
  <dimension ref="A1:E77"/>
  <sheetViews>
    <sheetView tabSelected="1" topLeftCell="A63" zoomScale="110" zoomScaleNormal="110" workbookViewId="0">
      <selection activeCell="C73" sqref="C73"/>
    </sheetView>
  </sheetViews>
  <sheetFormatPr baseColWidth="10" defaultRowHeight="16" x14ac:dyDescent="0.2"/>
  <cols>
    <col min="1" max="1" width="3" customWidth="1"/>
    <col min="2" max="2" width="77.33203125" customWidth="1"/>
    <col min="3" max="3" width="25.5" customWidth="1"/>
    <col min="4" max="4" width="25.6640625" bestFit="1" customWidth="1"/>
    <col min="5" max="5" width="91.6640625" customWidth="1"/>
  </cols>
  <sheetData>
    <row r="1" spans="1:5" ht="19" x14ac:dyDescent="0.25">
      <c r="A1" s="1"/>
      <c r="B1" s="1" t="s">
        <v>0</v>
      </c>
      <c r="C1" s="2" t="s">
        <v>1</v>
      </c>
      <c r="D1" s="2" t="s">
        <v>2</v>
      </c>
      <c r="E1" s="14"/>
    </row>
    <row r="2" spans="1:5" ht="20" x14ac:dyDescent="0.25">
      <c r="A2" s="3"/>
      <c r="B2" s="3" t="s">
        <v>3</v>
      </c>
      <c r="C2" s="18">
        <v>300000000</v>
      </c>
      <c r="D2" s="18">
        <v>400000000</v>
      </c>
      <c r="E2" s="14"/>
    </row>
    <row r="3" spans="1:5" ht="20" x14ac:dyDescent="0.25">
      <c r="A3" s="3"/>
      <c r="B3" s="3" t="s">
        <v>4</v>
      </c>
      <c r="C3" s="16">
        <v>7.99</v>
      </c>
      <c r="D3" s="16">
        <v>7.99</v>
      </c>
      <c r="E3" s="44" t="s">
        <v>70</v>
      </c>
    </row>
    <row r="4" spans="1:5" ht="19" x14ac:dyDescent="0.2">
      <c r="A4" s="3"/>
      <c r="B4" s="3" t="s">
        <v>5</v>
      </c>
      <c r="C4" s="5">
        <v>7.0000000000000007E-2</v>
      </c>
      <c r="D4" s="5">
        <v>7.0000000000000007E-2</v>
      </c>
      <c r="E4" s="17"/>
    </row>
    <row r="5" spans="1:5" ht="20" x14ac:dyDescent="0.25">
      <c r="A5" s="3"/>
      <c r="B5" s="3" t="s">
        <v>6</v>
      </c>
      <c r="C5" s="6">
        <v>0.40189999999999998</v>
      </c>
      <c r="D5" s="6">
        <v>0.40189999999999998</v>
      </c>
      <c r="E5" s="45" t="s">
        <v>69</v>
      </c>
    </row>
    <row r="6" spans="1:5" ht="19" x14ac:dyDescent="0.2">
      <c r="A6" s="3"/>
      <c r="B6" s="3" t="s">
        <v>7</v>
      </c>
      <c r="C6" s="15">
        <v>200000000</v>
      </c>
      <c r="D6" s="15">
        <v>200500000</v>
      </c>
      <c r="E6" s="17"/>
    </row>
    <row r="7" spans="1:5" ht="19" x14ac:dyDescent="0.2">
      <c r="A7" s="3"/>
      <c r="B7" s="3" t="s">
        <v>8</v>
      </c>
      <c r="C7" s="16">
        <v>700000000</v>
      </c>
      <c r="D7" s="16">
        <v>900000000</v>
      </c>
    </row>
    <row r="8" spans="1:5" ht="19" x14ac:dyDescent="0.2">
      <c r="A8" s="3"/>
      <c r="B8" s="3" t="s">
        <v>9</v>
      </c>
      <c r="C8" s="15"/>
      <c r="D8" s="15"/>
    </row>
    <row r="9" spans="1:5" ht="19" x14ac:dyDescent="0.2">
      <c r="A9" s="3"/>
      <c r="B9" s="3" t="s">
        <v>10</v>
      </c>
      <c r="C9" s="4">
        <v>10</v>
      </c>
      <c r="D9" s="4">
        <v>10</v>
      </c>
    </row>
    <row r="10" spans="1:5" ht="19" x14ac:dyDescent="0.2">
      <c r="A10" s="3"/>
      <c r="B10" s="3" t="s">
        <v>11</v>
      </c>
      <c r="C10" s="4">
        <v>0</v>
      </c>
      <c r="D10" s="4">
        <v>0</v>
      </c>
    </row>
    <row r="11" spans="1:5" ht="19" x14ac:dyDescent="0.2">
      <c r="A11" s="3"/>
      <c r="B11" s="3" t="s">
        <v>12</v>
      </c>
      <c r="C11" s="4">
        <v>90</v>
      </c>
      <c r="D11" s="4">
        <v>90</v>
      </c>
    </row>
    <row r="12" spans="1:5" ht="19" x14ac:dyDescent="0.2">
      <c r="A12" s="3"/>
      <c r="B12" s="3" t="s">
        <v>13</v>
      </c>
      <c r="C12" s="4">
        <v>10</v>
      </c>
      <c r="D12" s="4">
        <v>10</v>
      </c>
    </row>
    <row r="13" spans="1:5" ht="19" x14ac:dyDescent="0.2">
      <c r="A13" s="3"/>
      <c r="B13" s="3" t="s">
        <v>14</v>
      </c>
      <c r="C13" s="5">
        <v>0.22</v>
      </c>
      <c r="D13" s="7"/>
    </row>
    <row r="15" spans="1:5" ht="18" x14ac:dyDescent="0.2">
      <c r="A15" s="37"/>
      <c r="B15" s="8" t="s">
        <v>15</v>
      </c>
      <c r="C15" s="22" t="s">
        <v>1</v>
      </c>
      <c r="D15" s="22" t="s">
        <v>2</v>
      </c>
    </row>
    <row r="16" spans="1:5" ht="18" x14ac:dyDescent="0.2">
      <c r="A16" s="35" t="s">
        <v>16</v>
      </c>
      <c r="B16" s="9" t="s">
        <v>17</v>
      </c>
      <c r="C16" s="40">
        <f>SUM(C2*C3)</f>
        <v>2397000000</v>
      </c>
      <c r="D16" s="40">
        <f>SUM(D2*D3)</f>
        <v>3196000000</v>
      </c>
    </row>
    <row r="17" spans="1:5" ht="18" x14ac:dyDescent="0.2">
      <c r="A17" s="35" t="s">
        <v>18</v>
      </c>
      <c r="B17" s="7" t="s">
        <v>19</v>
      </c>
      <c r="C17" s="23">
        <v>100000000</v>
      </c>
      <c r="D17" s="23">
        <v>120000000</v>
      </c>
    </row>
    <row r="18" spans="1:5" ht="18" x14ac:dyDescent="0.2">
      <c r="A18" s="35" t="s">
        <v>18</v>
      </c>
      <c r="B18" s="10" t="s">
        <v>5</v>
      </c>
      <c r="C18" s="23">
        <v>20000000</v>
      </c>
      <c r="D18" s="23">
        <v>40000000</v>
      </c>
    </row>
    <row r="19" spans="1:5" ht="18" x14ac:dyDescent="0.2">
      <c r="A19" s="35" t="s">
        <v>20</v>
      </c>
      <c r="B19" s="9" t="s">
        <v>21</v>
      </c>
      <c r="C19" s="24">
        <f>SUM(C16-C17-C18)</f>
        <v>2277000000</v>
      </c>
      <c r="D19" s="24">
        <f>SUM(D16-D17-D18)</f>
        <v>3036000000</v>
      </c>
    </row>
    <row r="20" spans="1:5" ht="18" x14ac:dyDescent="0.2">
      <c r="A20" s="35" t="s">
        <v>18</v>
      </c>
      <c r="B20" s="7" t="s">
        <v>22</v>
      </c>
      <c r="C20" s="40">
        <v>60000000</v>
      </c>
      <c r="D20" s="19">
        <v>80000000</v>
      </c>
    </row>
    <row r="21" spans="1:5" ht="18" x14ac:dyDescent="0.2">
      <c r="A21" s="35" t="s">
        <v>18</v>
      </c>
      <c r="B21" s="10" t="s">
        <v>23</v>
      </c>
      <c r="C21" s="19">
        <f>SUM(C20/18)</f>
        <v>3333333.3333333335</v>
      </c>
      <c r="D21" s="19">
        <f>SUM(D20/18)</f>
        <v>4444444.444444444</v>
      </c>
    </row>
    <row r="22" spans="1:5" ht="18" x14ac:dyDescent="0.2">
      <c r="A22" s="35" t="s">
        <v>20</v>
      </c>
      <c r="B22" s="9" t="s">
        <v>24</v>
      </c>
      <c r="C22" s="41">
        <f>SUM(C19-C20-C21)</f>
        <v>2213666666.6666665</v>
      </c>
      <c r="D22" s="41">
        <f>SUM(D19-D20-D21)</f>
        <v>2951555555.5555553</v>
      </c>
    </row>
    <row r="23" spans="1:5" ht="18" x14ac:dyDescent="0.2">
      <c r="A23" s="35" t="s">
        <v>18</v>
      </c>
      <c r="B23" s="7" t="s">
        <v>7</v>
      </c>
      <c r="C23" s="42">
        <v>200000000</v>
      </c>
      <c r="D23" s="19">
        <v>200500000</v>
      </c>
    </row>
    <row r="24" spans="1:5" ht="18" x14ac:dyDescent="0.2">
      <c r="A24" s="35" t="s">
        <v>18</v>
      </c>
      <c r="B24" s="7" t="s">
        <v>25</v>
      </c>
      <c r="C24" s="19">
        <v>40000000</v>
      </c>
      <c r="D24" s="19">
        <v>50000000</v>
      </c>
    </row>
    <row r="25" spans="1:5" ht="18" x14ac:dyDescent="0.2">
      <c r="A25" s="35" t="s">
        <v>18</v>
      </c>
      <c r="B25" s="7" t="s">
        <v>26</v>
      </c>
      <c r="C25" s="19">
        <f>SUM(C24/18)</f>
        <v>2222222.222222222</v>
      </c>
      <c r="D25" s="19">
        <f>SUM(D24/18)</f>
        <v>2777777.777777778</v>
      </c>
    </row>
    <row r="26" spans="1:5" ht="18" x14ac:dyDescent="0.2">
      <c r="A26" s="35" t="s">
        <v>18</v>
      </c>
      <c r="B26" s="10" t="s">
        <v>27</v>
      </c>
      <c r="C26" s="40">
        <v>700000000</v>
      </c>
      <c r="D26" s="40">
        <v>900000000</v>
      </c>
    </row>
    <row r="27" spans="1:5" ht="18" x14ac:dyDescent="0.2">
      <c r="A27" s="35" t="s">
        <v>20</v>
      </c>
      <c r="B27" s="9" t="s">
        <v>28</v>
      </c>
      <c r="C27" s="41">
        <f>SUM(C22-C23-C24-C25-C26)</f>
        <v>1271444444.4444442</v>
      </c>
      <c r="D27" s="41">
        <f>SUM(D22-D23-D24-D25-D26)</f>
        <v>1798277777.7777777</v>
      </c>
    </row>
    <row r="28" spans="1:5" ht="18" x14ac:dyDescent="0.2">
      <c r="A28" s="35" t="s">
        <v>18</v>
      </c>
      <c r="B28" s="10" t="s">
        <v>29</v>
      </c>
      <c r="C28" s="19">
        <v>60000000</v>
      </c>
      <c r="D28" s="19">
        <v>70000000</v>
      </c>
    </row>
    <row r="29" spans="1:5" ht="18" x14ac:dyDescent="0.2">
      <c r="A29" s="35" t="s">
        <v>20</v>
      </c>
      <c r="B29" s="9" t="s">
        <v>30</v>
      </c>
      <c r="C29" s="41">
        <f>SUM(C27-C28)</f>
        <v>1211444444.4444442</v>
      </c>
      <c r="D29" s="41">
        <f>SUM(D27-D28)</f>
        <v>1728277777.7777777</v>
      </c>
    </row>
    <row r="30" spans="1:5" ht="18" x14ac:dyDescent="0.2">
      <c r="A30" s="35" t="s">
        <v>18</v>
      </c>
      <c r="B30" s="10" t="s">
        <v>31</v>
      </c>
      <c r="C30" s="25">
        <v>0</v>
      </c>
      <c r="D30" s="23">
        <v>0</v>
      </c>
    </row>
    <row r="31" spans="1:5" ht="18" x14ac:dyDescent="0.2">
      <c r="A31" s="35" t="s">
        <v>20</v>
      </c>
      <c r="B31" s="9" t="s">
        <v>32</v>
      </c>
      <c r="C31" s="24">
        <f>SUM(C29-C30)</f>
        <v>1211444444.4444442</v>
      </c>
      <c r="D31" s="24">
        <f>SUM(D29-D30)</f>
        <v>1728277777.7777777</v>
      </c>
      <c r="E31" s="20"/>
    </row>
    <row r="32" spans="1:5" ht="18" x14ac:dyDescent="0.2">
      <c r="A32" s="35" t="s">
        <v>18</v>
      </c>
      <c r="B32" s="7" t="s">
        <v>33</v>
      </c>
      <c r="C32" s="19">
        <v>342109666.64999998</v>
      </c>
      <c r="D32" s="19">
        <v>487541166.66000003</v>
      </c>
      <c r="E32" s="46" t="s">
        <v>71</v>
      </c>
    </row>
    <row r="33" spans="1:5" ht="19" thickBot="1" x14ac:dyDescent="0.25">
      <c r="A33" s="47" t="s">
        <v>20</v>
      </c>
      <c r="B33" s="11" t="s">
        <v>34</v>
      </c>
      <c r="C33" s="27">
        <f>SUM(C31-C32)</f>
        <v>869334777.7944442</v>
      </c>
      <c r="D33" s="27">
        <f>SUM(D31-D32)</f>
        <v>1240736611.1177776</v>
      </c>
      <c r="E33" s="21"/>
    </row>
    <row r="34" spans="1:5" ht="17" thickTop="1" x14ac:dyDescent="0.2">
      <c r="A34" s="17"/>
      <c r="E34" s="17"/>
    </row>
    <row r="35" spans="1:5" ht="18" x14ac:dyDescent="0.2">
      <c r="A35" s="37"/>
      <c r="B35" s="8" t="s">
        <v>35</v>
      </c>
      <c r="C35" s="22" t="s">
        <v>1</v>
      </c>
      <c r="D35" s="22" t="s">
        <v>2</v>
      </c>
    </row>
    <row r="36" spans="1:5" ht="18" x14ac:dyDescent="0.2">
      <c r="A36" s="35" t="s">
        <v>16</v>
      </c>
      <c r="B36" s="9" t="s">
        <v>36</v>
      </c>
      <c r="C36" s="24">
        <f>SUM(C37:C41)</f>
        <v>1440000000</v>
      </c>
      <c r="D36" s="24">
        <f>SUM(D37:D41)</f>
        <v>2457000000</v>
      </c>
    </row>
    <row r="37" spans="1:5" ht="18" x14ac:dyDescent="0.2">
      <c r="A37" s="35"/>
      <c r="B37" s="12" t="s">
        <v>37</v>
      </c>
      <c r="C37" s="19">
        <v>1045000000</v>
      </c>
      <c r="D37" s="25">
        <v>2000000000</v>
      </c>
    </row>
    <row r="38" spans="1:5" ht="18" x14ac:dyDescent="0.2">
      <c r="A38" s="35"/>
      <c r="B38" s="12" t="s">
        <v>38</v>
      </c>
      <c r="C38" s="25">
        <v>300000000</v>
      </c>
      <c r="D38" s="25">
        <v>350000000</v>
      </c>
    </row>
    <row r="39" spans="1:5" ht="18" x14ac:dyDescent="0.2">
      <c r="A39" s="35"/>
      <c r="B39" s="12" t="s">
        <v>39</v>
      </c>
      <c r="C39" s="25">
        <v>50000000</v>
      </c>
      <c r="D39" s="25">
        <v>50000000</v>
      </c>
    </row>
    <row r="40" spans="1:5" ht="18" x14ac:dyDescent="0.2">
      <c r="A40" s="35"/>
      <c r="B40" s="12" t="s">
        <v>40</v>
      </c>
      <c r="C40" s="25">
        <v>30000000</v>
      </c>
      <c r="D40" s="25">
        <v>37000000</v>
      </c>
    </row>
    <row r="41" spans="1:5" ht="18" x14ac:dyDescent="0.2">
      <c r="A41" s="35"/>
      <c r="B41" s="12" t="s">
        <v>41</v>
      </c>
      <c r="C41" s="25">
        <v>15000000</v>
      </c>
      <c r="D41" s="25">
        <v>20000000</v>
      </c>
    </row>
    <row r="42" spans="1:5" ht="18" x14ac:dyDescent="0.2">
      <c r="A42" s="35"/>
      <c r="B42" s="12"/>
      <c r="C42" s="25"/>
      <c r="D42" s="25"/>
    </row>
    <row r="43" spans="1:5" ht="18" x14ac:dyDescent="0.2">
      <c r="A43" s="35" t="s">
        <v>16</v>
      </c>
      <c r="B43" s="9" t="s">
        <v>42</v>
      </c>
      <c r="C43" s="24">
        <f>SUM(C44-C45)</f>
        <v>750000000</v>
      </c>
      <c r="D43" s="24">
        <f>SUM(D44-D45)</f>
        <v>755000000</v>
      </c>
    </row>
    <row r="44" spans="1:5" ht="18" x14ac:dyDescent="0.2">
      <c r="A44" s="35"/>
      <c r="B44" s="12" t="s">
        <v>43</v>
      </c>
      <c r="C44" s="25">
        <v>800000000</v>
      </c>
      <c r="D44" s="25">
        <v>810000000</v>
      </c>
    </row>
    <row r="45" spans="1:5" ht="18" x14ac:dyDescent="0.2">
      <c r="A45" s="35"/>
      <c r="B45" s="12" t="s">
        <v>44</v>
      </c>
      <c r="C45" s="25">
        <v>50000000</v>
      </c>
      <c r="D45" s="25">
        <v>55000000</v>
      </c>
    </row>
    <row r="46" spans="1:5" ht="18" x14ac:dyDescent="0.2">
      <c r="A46" s="35"/>
      <c r="B46" s="12"/>
      <c r="C46" s="23"/>
      <c r="D46" s="23"/>
    </row>
    <row r="47" spans="1:5" ht="18" x14ac:dyDescent="0.2">
      <c r="A47" s="36" t="s">
        <v>16</v>
      </c>
      <c r="B47" s="13" t="s">
        <v>45</v>
      </c>
      <c r="C47" s="24">
        <f>SUM(C48:C49)</f>
        <v>500000000</v>
      </c>
      <c r="D47" s="24">
        <f>SUM(D48:D49)</f>
        <v>600000000</v>
      </c>
    </row>
    <row r="48" spans="1:5" ht="18" x14ac:dyDescent="0.2">
      <c r="A48" s="35"/>
      <c r="B48" s="12" t="s">
        <v>46</v>
      </c>
      <c r="C48" s="25">
        <v>200000000</v>
      </c>
      <c r="D48" s="25">
        <v>250000000</v>
      </c>
    </row>
    <row r="49" spans="1:5" ht="18" x14ac:dyDescent="0.2">
      <c r="A49" s="35"/>
      <c r="B49" s="12" t="s">
        <v>47</v>
      </c>
      <c r="C49" s="25">
        <v>300000000</v>
      </c>
      <c r="D49" s="25">
        <v>350000000</v>
      </c>
    </row>
    <row r="50" spans="1:5" ht="19" thickBot="1" x14ac:dyDescent="0.25">
      <c r="A50" s="39" t="s">
        <v>20</v>
      </c>
      <c r="B50" s="11" t="s">
        <v>48</v>
      </c>
      <c r="C50" s="43">
        <f>SUM(C36+C43+C47)</f>
        <v>2690000000</v>
      </c>
      <c r="D50" s="43">
        <f>SUM(D36,D43,D47)</f>
        <v>3812000000</v>
      </c>
    </row>
    <row r="51" spans="1:5" ht="17" thickTop="1" x14ac:dyDescent="0.2"/>
    <row r="52" spans="1:5" ht="18" x14ac:dyDescent="0.2">
      <c r="A52" s="37"/>
      <c r="B52" s="8" t="s">
        <v>49</v>
      </c>
      <c r="C52" s="22" t="s">
        <v>1</v>
      </c>
      <c r="D52" s="22" t="s">
        <v>2</v>
      </c>
    </row>
    <row r="53" spans="1:5" ht="18" x14ac:dyDescent="0.2">
      <c r="A53" s="35" t="s">
        <v>16</v>
      </c>
      <c r="B53" s="9" t="s">
        <v>50</v>
      </c>
      <c r="C53" s="24">
        <f>SUM(C54:C58)</f>
        <v>100275000</v>
      </c>
      <c r="D53" s="24">
        <f>SUM(D54:D58)</f>
        <v>1260000000</v>
      </c>
    </row>
    <row r="54" spans="1:5" ht="18" x14ac:dyDescent="0.2">
      <c r="A54" s="35"/>
      <c r="B54" s="12" t="s">
        <v>51</v>
      </c>
      <c r="C54" s="25">
        <v>50000</v>
      </c>
      <c r="D54" s="25">
        <v>70000000</v>
      </c>
    </row>
    <row r="55" spans="1:5" ht="18" x14ac:dyDescent="0.2">
      <c r="A55" s="38"/>
      <c r="B55" s="12" t="s">
        <v>52</v>
      </c>
      <c r="C55" s="23">
        <v>0</v>
      </c>
      <c r="D55" s="23">
        <v>0</v>
      </c>
    </row>
    <row r="56" spans="1:5" ht="18" x14ac:dyDescent="0.2">
      <c r="A56" s="35"/>
      <c r="B56" s="12" t="s">
        <v>53</v>
      </c>
      <c r="C56" s="25">
        <v>25000</v>
      </c>
      <c r="D56" s="25">
        <v>40000000</v>
      </c>
    </row>
    <row r="57" spans="1:5" ht="18" x14ac:dyDescent="0.2">
      <c r="A57" s="35"/>
      <c r="B57" s="12" t="s">
        <v>54</v>
      </c>
      <c r="C57" s="25">
        <v>200000</v>
      </c>
      <c r="D57" s="25">
        <v>700000000</v>
      </c>
    </row>
    <row r="58" spans="1:5" ht="18" x14ac:dyDescent="0.2">
      <c r="A58" s="35"/>
      <c r="B58" s="12" t="s">
        <v>55</v>
      </c>
      <c r="C58" s="19">
        <v>100000000</v>
      </c>
      <c r="D58" s="25">
        <v>450000000</v>
      </c>
    </row>
    <row r="59" spans="1:5" ht="18" x14ac:dyDescent="0.2">
      <c r="A59" s="35"/>
      <c r="B59" s="7"/>
      <c r="C59" s="23"/>
      <c r="D59" s="28"/>
    </row>
    <row r="60" spans="1:5" ht="18" x14ac:dyDescent="0.2">
      <c r="A60" s="35" t="s">
        <v>16</v>
      </c>
      <c r="B60" s="9" t="s">
        <v>56</v>
      </c>
      <c r="C60" s="24">
        <f>SUM(C61:C63)</f>
        <v>1574725000</v>
      </c>
      <c r="D60" s="29">
        <f>SUM(D61:D63)</f>
        <v>1526800000</v>
      </c>
    </row>
    <row r="61" spans="1:5" ht="18" x14ac:dyDescent="0.2">
      <c r="A61" s="38"/>
      <c r="B61" s="12" t="s">
        <v>57</v>
      </c>
      <c r="C61" s="30">
        <v>0</v>
      </c>
      <c r="D61" s="31">
        <v>0</v>
      </c>
    </row>
    <row r="62" spans="1:5" ht="18" x14ac:dyDescent="0.2">
      <c r="A62" s="35"/>
      <c r="B62" s="12" t="s">
        <v>58</v>
      </c>
      <c r="C62" s="31">
        <v>574725000</v>
      </c>
      <c r="D62" s="31">
        <v>800000</v>
      </c>
    </row>
    <row r="63" spans="1:5" ht="18" x14ac:dyDescent="0.2">
      <c r="A63" s="35"/>
      <c r="B63" s="12" t="s">
        <v>59</v>
      </c>
      <c r="C63" s="26">
        <v>1000000000</v>
      </c>
      <c r="D63" s="31">
        <v>1526000000</v>
      </c>
      <c r="E63" s="21"/>
    </row>
    <row r="64" spans="1:5" ht="18" x14ac:dyDescent="0.2">
      <c r="A64" s="38"/>
      <c r="B64" s="7"/>
      <c r="C64" s="23"/>
      <c r="D64" s="28"/>
    </row>
    <row r="65" spans="1:4" ht="18" x14ac:dyDescent="0.2">
      <c r="A65" s="35" t="s">
        <v>16</v>
      </c>
      <c r="B65" s="9" t="s">
        <v>60</v>
      </c>
      <c r="C65" s="29">
        <f>SUM(C66:C68)</f>
        <v>1015000000</v>
      </c>
      <c r="D65" s="29">
        <f>SUM(D66:D68)</f>
        <v>1025200000</v>
      </c>
    </row>
    <row r="66" spans="1:4" ht="18" x14ac:dyDescent="0.2">
      <c r="A66" s="35"/>
      <c r="B66" s="12" t="s">
        <v>61</v>
      </c>
      <c r="C66" s="26">
        <v>1000000000</v>
      </c>
      <c r="D66" s="26">
        <v>1000200000</v>
      </c>
    </row>
    <row r="67" spans="1:4" ht="18" x14ac:dyDescent="0.2">
      <c r="A67" s="35"/>
      <c r="B67" s="12" t="s">
        <v>62</v>
      </c>
      <c r="C67" s="25">
        <v>10000000</v>
      </c>
      <c r="D67" s="25">
        <v>15000000</v>
      </c>
    </row>
    <row r="68" spans="1:4" ht="18" x14ac:dyDescent="0.2">
      <c r="A68" s="35"/>
      <c r="B68" s="12" t="s">
        <v>63</v>
      </c>
      <c r="C68" s="25">
        <v>5000000</v>
      </c>
      <c r="D68" s="25">
        <v>10000000</v>
      </c>
    </row>
    <row r="69" spans="1:4" ht="19" thickBot="1" x14ac:dyDescent="0.25">
      <c r="A69" s="39" t="s">
        <v>20</v>
      </c>
      <c r="B69" s="11" t="s">
        <v>64</v>
      </c>
      <c r="C69" s="43">
        <f>SUM(C53,C60,C65)</f>
        <v>2690000000</v>
      </c>
      <c r="D69" s="43">
        <f>SUM(D53+D60+D65)</f>
        <v>3812000000</v>
      </c>
    </row>
    <row r="70" spans="1:4" ht="17" thickTop="1" x14ac:dyDescent="0.2"/>
    <row r="71" spans="1:4" ht="18" x14ac:dyDescent="0.2">
      <c r="A71" s="35" t="s">
        <v>16</v>
      </c>
      <c r="B71" s="32" t="s">
        <v>36</v>
      </c>
      <c r="C71" s="33">
        <v>1440000000</v>
      </c>
      <c r="D71" s="33">
        <v>2457000000</v>
      </c>
    </row>
    <row r="72" spans="1:4" ht="18" x14ac:dyDescent="0.2">
      <c r="A72" s="35" t="s">
        <v>18</v>
      </c>
      <c r="B72" s="32" t="s">
        <v>50</v>
      </c>
      <c r="C72" s="33">
        <v>100275000</v>
      </c>
      <c r="D72" s="33">
        <v>1260000000</v>
      </c>
    </row>
    <row r="73" spans="1:4" ht="18" x14ac:dyDescent="0.2">
      <c r="A73" s="36" t="s">
        <v>20</v>
      </c>
      <c r="B73" s="1" t="s">
        <v>65</v>
      </c>
      <c r="C73" s="34">
        <f>SUM(C71-C72)</f>
        <v>1339725000</v>
      </c>
      <c r="D73" s="34">
        <f>SUM(D71-D72)</f>
        <v>1197000000</v>
      </c>
    </row>
    <row r="74" spans="1:4" ht="18" x14ac:dyDescent="0.2">
      <c r="A74" s="35" t="s">
        <v>16</v>
      </c>
      <c r="B74" s="32" t="s">
        <v>42</v>
      </c>
      <c r="C74" s="33">
        <v>750000000</v>
      </c>
      <c r="D74" s="33">
        <v>755000000</v>
      </c>
    </row>
    <row r="75" spans="1:4" ht="18" x14ac:dyDescent="0.2">
      <c r="A75" s="36" t="s">
        <v>20</v>
      </c>
      <c r="B75" s="1" t="s">
        <v>66</v>
      </c>
      <c r="C75" s="34">
        <f>SUM(C73:C74)</f>
        <v>2089725000</v>
      </c>
      <c r="D75" s="34">
        <f>SUM(D73:D74)</f>
        <v>1952000000</v>
      </c>
    </row>
    <row r="76" spans="1:4" ht="18" x14ac:dyDescent="0.2">
      <c r="A76" s="35" t="s">
        <v>18</v>
      </c>
      <c r="B76" s="32" t="s">
        <v>67</v>
      </c>
      <c r="C76" s="33">
        <v>2000000000</v>
      </c>
      <c r="D76" s="33">
        <v>1900000000</v>
      </c>
    </row>
    <row r="77" spans="1:4" ht="18" x14ac:dyDescent="0.2">
      <c r="A77" s="37" t="s">
        <v>20</v>
      </c>
      <c r="B77" s="1" t="s">
        <v>68</v>
      </c>
      <c r="C77" s="34">
        <f>SUM(C75-C76)</f>
        <v>89725000</v>
      </c>
      <c r="D77" s="34">
        <f>SUM(D75-D76)</f>
        <v>52000000</v>
      </c>
    </row>
  </sheetData>
  <hyperlinks>
    <hyperlink ref="E5" r:id="rId1" xr:uid="{F6601340-A1C2-C249-B5DA-46D1F5AB2F59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2022-02-03T16:39:08Z</cp:lastPrinted>
  <dcterms:created xsi:type="dcterms:W3CDTF">2022-01-31T17:32:17Z</dcterms:created>
  <dcterms:modified xsi:type="dcterms:W3CDTF">2022-02-06T17:03:33Z</dcterms:modified>
</cp:coreProperties>
</file>