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lspa-my.sharepoint.com/personal/alfonso_stuardi_proel_com1/Documents/Documents/UniTE/Corso_Contabilità_Direzionale_e _Digitalizzazione/Prove Intermedie/Terza Prova/"/>
    </mc:Choice>
  </mc:AlternateContent>
  <xr:revisionPtr revIDLastSave="790" documentId="8_{2C0D8250-5755-420B-AFF6-4C766FE777A3}" xr6:coauthVersionLast="47" xr6:coauthVersionMax="47" xr10:uidLastSave="{B15395AC-65CD-4B4B-A7B0-A9C8CBDEEE34}"/>
  <bookViews>
    <workbookView xWindow="-28920" yWindow="-120" windowWidth="29040" windowHeight="15840" xr2:uid="{3B9F252E-41D5-4E0F-8A49-F9C7A19AE24D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1" i="1" l="1"/>
  <c r="AD31" i="1"/>
  <c r="AE31" i="1"/>
  <c r="AF31" i="1"/>
  <c r="AG31" i="1"/>
  <c r="AH31" i="1"/>
  <c r="AI31" i="1"/>
  <c r="AJ31" i="1"/>
  <c r="AK31" i="1"/>
  <c r="AL31" i="1"/>
  <c r="AM31" i="1"/>
  <c r="AN31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N29" i="1"/>
  <c r="AM29" i="1"/>
  <c r="AL29" i="1"/>
  <c r="AK29" i="1"/>
  <c r="AJ29" i="1"/>
  <c r="AE29" i="1"/>
  <c r="AH29" i="1"/>
  <c r="AI29" i="1"/>
  <c r="AG29" i="1"/>
  <c r="AF29" i="1"/>
  <c r="AD29" i="1"/>
  <c r="AC29" i="1"/>
  <c r="AB29" i="1"/>
  <c r="AO4" i="1"/>
  <c r="AO6" i="1"/>
  <c r="AO7" i="1"/>
  <c r="AO9" i="1"/>
  <c r="AO11" i="1"/>
  <c r="AO12" i="1"/>
  <c r="AO13" i="1"/>
  <c r="AO14" i="1"/>
  <c r="AO15" i="1"/>
  <c r="AO17" i="1"/>
  <c r="AO19" i="1"/>
  <c r="AO20" i="1"/>
  <c r="AO21" i="1"/>
  <c r="AO22" i="1"/>
  <c r="AO23" i="1"/>
  <c r="AO24" i="1"/>
  <c r="AO25" i="1"/>
  <c r="AO27" i="1"/>
  <c r="AO28" i="1"/>
  <c r="AO3" i="1"/>
  <c r="AB31" i="1"/>
  <c r="AB30" i="1"/>
  <c r="T29" i="1"/>
  <c r="U29" i="1"/>
  <c r="V29" i="1"/>
  <c r="T30" i="1"/>
  <c r="U30" i="1"/>
  <c r="V30" i="1"/>
  <c r="T31" i="1"/>
  <c r="U31" i="1"/>
  <c r="V31" i="1"/>
  <c r="S29" i="1"/>
  <c r="S30" i="1"/>
  <c r="S31" i="1"/>
  <c r="R31" i="1"/>
  <c r="R30" i="1"/>
  <c r="R29" i="1"/>
  <c r="L31" i="1"/>
  <c r="K31" i="1"/>
  <c r="J31" i="1"/>
  <c r="I31" i="1"/>
  <c r="H31" i="1"/>
  <c r="G31" i="1"/>
  <c r="I30" i="1"/>
  <c r="H30" i="1"/>
  <c r="G30" i="1"/>
  <c r="I29" i="1"/>
  <c r="H29" i="1"/>
  <c r="G29" i="1"/>
  <c r="L30" i="1"/>
  <c r="K30" i="1"/>
  <c r="J30" i="1"/>
  <c r="L29" i="1"/>
  <c r="K29" i="1"/>
  <c r="J29" i="1"/>
  <c r="AO30" i="1" l="1"/>
  <c r="AO29" i="1"/>
  <c r="AO31" i="1"/>
  <c r="W28" i="1"/>
  <c r="W27" i="1"/>
  <c r="AQ27" i="1" s="1"/>
  <c r="W25" i="1"/>
  <c r="W24" i="1"/>
  <c r="W23" i="1"/>
  <c r="AQ23" i="1" s="1"/>
  <c r="W22" i="1"/>
  <c r="W21" i="1"/>
  <c r="W20" i="1"/>
  <c r="AQ20" i="1" s="1"/>
  <c r="W19" i="1"/>
  <c r="AQ19" i="1" s="1"/>
  <c r="W17" i="1"/>
  <c r="AQ17" i="1" s="1"/>
  <c r="W15" i="1"/>
  <c r="W14" i="1"/>
  <c r="W13" i="1"/>
  <c r="W12" i="1"/>
  <c r="AQ12" i="1" s="1"/>
  <c r="W11" i="1"/>
  <c r="W9" i="1"/>
  <c r="W7" i="1"/>
  <c r="AQ7" i="1" s="1"/>
  <c r="W6" i="1"/>
  <c r="AQ6" i="1" s="1"/>
  <c r="W4" i="1"/>
  <c r="W3" i="1"/>
  <c r="M10" i="1"/>
  <c r="AQ10" i="1" s="1"/>
  <c r="M8" i="1"/>
  <c r="AQ8" i="1" s="1"/>
  <c r="M27" i="1"/>
  <c r="M9" i="1"/>
  <c r="M11" i="1"/>
  <c r="M12" i="1"/>
  <c r="M14" i="1"/>
  <c r="M19" i="1"/>
  <c r="M4" i="1"/>
  <c r="M26" i="1"/>
  <c r="AQ26" i="1" s="1"/>
  <c r="M5" i="1"/>
  <c r="AQ5" i="1" s="1"/>
  <c r="M15" i="1"/>
  <c r="M6" i="1"/>
  <c r="M16" i="1"/>
  <c r="AQ16" i="1" s="1"/>
  <c r="M24" i="1"/>
  <c r="M25" i="1"/>
  <c r="M17" i="1"/>
  <c r="M22" i="1"/>
  <c r="M20" i="1"/>
  <c r="M28" i="1"/>
  <c r="M3" i="1"/>
  <c r="M18" i="1"/>
  <c r="AQ18" i="1" s="1"/>
  <c r="M7" i="1"/>
  <c r="M23" i="1"/>
  <c r="M13" i="1"/>
  <c r="AQ28" i="1" l="1"/>
  <c r="AQ11" i="1"/>
  <c r="AQ3" i="1"/>
  <c r="AQ14" i="1"/>
  <c r="AQ24" i="1"/>
  <c r="AQ9" i="1"/>
  <c r="AQ22" i="1"/>
  <c r="AQ13" i="1"/>
  <c r="AQ4" i="1"/>
  <c r="AQ15" i="1"/>
  <c r="AQ25" i="1"/>
  <c r="W30" i="1"/>
  <c r="W29" i="1"/>
  <c r="W31" i="1"/>
  <c r="M31" i="1"/>
  <c r="M21" i="1"/>
  <c r="M29" i="1" s="1"/>
  <c r="AQ21" i="1" l="1"/>
  <c r="M30" i="1"/>
</calcChain>
</file>

<file path=xl/sharedStrings.xml><?xml version="1.0" encoding="utf-8"?>
<sst xmlns="http://schemas.openxmlformats.org/spreadsheetml/2006/main" count="326" uniqueCount="199">
  <si>
    <t>Esercizio 1</t>
  </si>
  <si>
    <t>Esercizio 2</t>
  </si>
  <si>
    <t>Esercizio 3</t>
  </si>
  <si>
    <t>Teoria 1</t>
  </si>
  <si>
    <t>Teoria 2</t>
  </si>
  <si>
    <t>Bonus</t>
  </si>
  <si>
    <t>Totale</t>
  </si>
  <si>
    <t>DEV. STD.</t>
  </si>
  <si>
    <t>MEDIA</t>
  </si>
  <si>
    <t>TOTALE</t>
  </si>
  <si>
    <t>Elisa</t>
  </si>
  <si>
    <t>Alvarez Sabiote</t>
  </si>
  <si>
    <t>elis********@***.com</t>
  </si>
  <si>
    <t>2 h 18 min</t>
  </si>
  <si>
    <t>13.55</t>
  </si>
  <si>
    <t>16.13</t>
  </si>
  <si>
    <t>Manuele</t>
  </si>
  <si>
    <t>Barbieri</t>
  </si>
  <si>
    <t>manuele.barbieri@studenti.unite.it</t>
  </si>
  <si>
    <t>2 h 28 min</t>
  </si>
  <si>
    <t>13.48</t>
  </si>
  <si>
    <t>16.16</t>
  </si>
  <si>
    <t>Federica</t>
  </si>
  <si>
    <t>Coletti</t>
  </si>
  <si>
    <t>federica.coletti@studenti.unite.it</t>
  </si>
  <si>
    <t>2 h 20 min</t>
  </si>
  <si>
    <t>13.49</t>
  </si>
  <si>
    <t>16.15</t>
  </si>
  <si>
    <t>Aurora</t>
  </si>
  <si>
    <t>Cordoni</t>
  </si>
  <si>
    <t>aurora.cordoni@studenti.unite.it</t>
  </si>
  <si>
    <t>2 h 22 min</t>
  </si>
  <si>
    <t>16.14</t>
  </si>
  <si>
    <t>Luciano</t>
  </si>
  <si>
    <t>D'Achilli</t>
  </si>
  <si>
    <t>luciano.dachilli@studenti.unite.it</t>
  </si>
  <si>
    <t>2 h 23 min</t>
  </si>
  <si>
    <t>16.1</t>
  </si>
  <si>
    <t>Moises Alejandro</t>
  </si>
  <si>
    <t>Di Bartolomeo</t>
  </si>
  <si>
    <t>moisesalej.dibartolom@studenti.unite.it</t>
  </si>
  <si>
    <t>1 h 38 min</t>
  </si>
  <si>
    <t>13.47</t>
  </si>
  <si>
    <t>15.26</t>
  </si>
  <si>
    <t>Fabio</t>
  </si>
  <si>
    <t>Di Giandomenico</t>
  </si>
  <si>
    <t>fabio.digiandomenico@studenti.unite.it</t>
  </si>
  <si>
    <t>2 h 14 min</t>
  </si>
  <si>
    <t>16.02</t>
  </si>
  <si>
    <t>Emanuele</t>
  </si>
  <si>
    <t>Di Polidoro</t>
  </si>
  <si>
    <t>emanuele.dipolidoro@studenti.unite.it</t>
  </si>
  <si>
    <t>1 h 59 min</t>
  </si>
  <si>
    <t>13.5</t>
  </si>
  <si>
    <t>15.49</t>
  </si>
  <si>
    <t>Filiani</t>
  </si>
  <si>
    <t>federica.filiani@studenti.unite.it</t>
  </si>
  <si>
    <t>2 h 12 min</t>
  </si>
  <si>
    <t>13.51</t>
  </si>
  <si>
    <t>16.03</t>
  </si>
  <si>
    <t>Alessandro</t>
  </si>
  <si>
    <t>Fiorentino</t>
  </si>
  <si>
    <t>alessandro.fiorentino@studenti.unite.it</t>
  </si>
  <si>
    <t>2 h 19 min</t>
  </si>
  <si>
    <t>16.06</t>
  </si>
  <si>
    <t>Sara</t>
  </si>
  <si>
    <t>Fratini</t>
  </si>
  <si>
    <t>sara.fratini@studenti.unite.it</t>
  </si>
  <si>
    <t>16.17</t>
  </si>
  <si>
    <t>Jacopo</t>
  </si>
  <si>
    <t>Gaddini</t>
  </si>
  <si>
    <t>jacopo.gaddini@studenti.unite.it</t>
  </si>
  <si>
    <t>Inmaculada</t>
  </si>
  <si>
    <t>García Banegas</t>
  </si>
  <si>
    <t>immaculada.garciabanega@studenti.unite.it</t>
  </si>
  <si>
    <t>13.57</t>
  </si>
  <si>
    <t>Armando</t>
  </si>
  <si>
    <t>Guardiani</t>
  </si>
  <si>
    <t>armando.guardiani@studenti.unite.it</t>
  </si>
  <si>
    <t>16.08</t>
  </si>
  <si>
    <t>Andrea</t>
  </si>
  <si>
    <t>Marcellini</t>
  </si>
  <si>
    <t>andrea.marcellini@studenti.unite.it</t>
  </si>
  <si>
    <t>Valerio</t>
  </si>
  <si>
    <t>Masci</t>
  </si>
  <si>
    <t>valerio.masci@studenti.unite.it</t>
  </si>
  <si>
    <t>Kristina</t>
  </si>
  <si>
    <t>Nelezina</t>
  </si>
  <si>
    <t>kristina.nelezina@studenti.unite.it</t>
  </si>
  <si>
    <t>2 h 7 min</t>
  </si>
  <si>
    <t>16.04</t>
  </si>
  <si>
    <t>Mattia</t>
  </si>
  <si>
    <t>Pigliacelli</t>
  </si>
  <si>
    <t>mattia.pigliacelli@studenti.unite.it</t>
  </si>
  <si>
    <t>2 h 25 min</t>
  </si>
  <si>
    <t>Giuseppe</t>
  </si>
  <si>
    <t>Pompizii</t>
  </si>
  <si>
    <t>giuseppe.pompizii@studenti.unite.it</t>
  </si>
  <si>
    <t>2 h 29 min</t>
  </si>
  <si>
    <t>16.18</t>
  </si>
  <si>
    <t>miguel angel</t>
  </si>
  <si>
    <t>robles berrio</t>
  </si>
  <si>
    <t>migu*******************@***.com</t>
  </si>
  <si>
    <t>2 h 21 min</t>
  </si>
  <si>
    <t>Emiliano</t>
  </si>
  <si>
    <t>Rocci</t>
  </si>
  <si>
    <t>emiliano.rocci@studenti.unite.it</t>
  </si>
  <si>
    <t>16.09</t>
  </si>
  <si>
    <t>Gianluca</t>
  </si>
  <si>
    <t>Rodomonti</t>
  </si>
  <si>
    <t>gianluca.rodomonti@studenti.unite.it</t>
  </si>
  <si>
    <t>Sacchetti</t>
  </si>
  <si>
    <t>emiliano.sacchetti@studenti.unite.it</t>
  </si>
  <si>
    <t>Roberta</t>
  </si>
  <si>
    <t>Sperini</t>
  </si>
  <si>
    <t>roberta.sperini1@studenti.unite.it</t>
  </si>
  <si>
    <t>2 h 16 min</t>
  </si>
  <si>
    <t>16.07</t>
  </si>
  <si>
    <t>Simona</t>
  </si>
  <si>
    <t>Ventura</t>
  </si>
  <si>
    <t>simona.ventura@studenti.unite.it</t>
  </si>
  <si>
    <t>2 h 13 min</t>
  </si>
  <si>
    <t>Zahra Ben jelloun</t>
  </si>
  <si>
    <t>Nome</t>
  </si>
  <si>
    <t>Cognome</t>
  </si>
  <si>
    <t>Email</t>
  </si>
  <si>
    <t>Durata</t>
  </si>
  <si>
    <t>Orario di inizio</t>
  </si>
  <si>
    <t xml:space="preserve">Orario di fine </t>
  </si>
  <si>
    <t>PRIMA PROVA INTERMEDIA</t>
  </si>
  <si>
    <t>18.11</t>
  </si>
  <si>
    <t>2 h 26 min</t>
  </si>
  <si>
    <t>15.4</t>
  </si>
  <si>
    <t>18.06</t>
  </si>
  <si>
    <t>2 h 17 min</t>
  </si>
  <si>
    <t>15.52</t>
  </si>
  <si>
    <t>18.08</t>
  </si>
  <si>
    <t>15.54</t>
  </si>
  <si>
    <t>18.07</t>
  </si>
  <si>
    <t>2 h 8 min</t>
  </si>
  <si>
    <t>15.57</t>
  </si>
  <si>
    <t>18.04</t>
  </si>
  <si>
    <t>15.56</t>
  </si>
  <si>
    <t>2 h 31 min</t>
  </si>
  <si>
    <t>16.01</t>
  </si>
  <si>
    <t>18.05</t>
  </si>
  <si>
    <t>2 h 4 min</t>
  </si>
  <si>
    <t>15.48</t>
  </si>
  <si>
    <t>18.09</t>
  </si>
  <si>
    <t>15.51</t>
  </si>
  <si>
    <t>15.43</t>
  </si>
  <si>
    <t>17.51</t>
  </si>
  <si>
    <t>15.53</t>
  </si>
  <si>
    <t>15.41</t>
  </si>
  <si>
    <t>17.58</t>
  </si>
  <si>
    <t>17.54</t>
  </si>
  <si>
    <t>15.47</t>
  </si>
  <si>
    <t>18.13</t>
  </si>
  <si>
    <t>1 h 47 min</t>
  </si>
  <si>
    <t>15.58</t>
  </si>
  <si>
    <t>17.45</t>
  </si>
  <si>
    <t>2 h 27 min</t>
  </si>
  <si>
    <t>17.47</t>
  </si>
  <si>
    <t>16.00</t>
  </si>
  <si>
    <t>Teoria 3</t>
  </si>
  <si>
    <t>Teoria 4</t>
  </si>
  <si>
    <t>SECONDA PROVA INTERMEDIA</t>
  </si>
  <si>
    <t>Media Totale</t>
  </si>
  <si>
    <t>TERZA PROVA INTERMEDIA</t>
  </si>
  <si>
    <t>Teoria 5</t>
  </si>
  <si>
    <t>Teoria 6</t>
  </si>
  <si>
    <t>Teoria 7</t>
  </si>
  <si>
    <t>Teoria 8</t>
  </si>
  <si>
    <t>Teoria 9</t>
  </si>
  <si>
    <t>Teoria 10</t>
  </si>
  <si>
    <t>Teoria 11</t>
  </si>
  <si>
    <t>Teoria 12</t>
  </si>
  <si>
    <t>Teoria 13</t>
  </si>
  <si>
    <t>1 h 30 min</t>
  </si>
  <si>
    <t>17.31</t>
  </si>
  <si>
    <t>2 h 30 min</t>
  </si>
  <si>
    <t>15.34</t>
  </si>
  <si>
    <t>18.03</t>
  </si>
  <si>
    <t>2 h 9 min</t>
  </si>
  <si>
    <t>15.35</t>
  </si>
  <si>
    <t>17.55</t>
  </si>
  <si>
    <t>2 h 11 min</t>
  </si>
  <si>
    <t>17.59</t>
  </si>
  <si>
    <t>2 h 39 min</t>
  </si>
  <si>
    <t>1 h 5 min</t>
  </si>
  <si>
    <t>17.00</t>
  </si>
  <si>
    <t>15.50</t>
  </si>
  <si>
    <t>18.00</t>
  </si>
  <si>
    <t>2 h 6 min</t>
  </si>
  <si>
    <t>15.59</t>
  </si>
  <si>
    <t>15.38</t>
  </si>
  <si>
    <t>15.37</t>
  </si>
  <si>
    <t>1 h 10 min</t>
  </si>
  <si>
    <t>17.08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</si>
</sst>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/>
    <xf numFmtId="10" fontId="2" fillId="0" borderId="1" xfId="1" applyNumberFormat="1" applyFont="1" applyBorder="1"/>
    <xf numFmtId="2" fontId="2" fillId="0" borderId="1" xfId="0" applyNumberFormat="1" applyFont="1" applyBorder="1"/>
    <xf numFmtId="0" fontId="3" fillId="0" borderId="1" xfId="0" applyFont="1" applyFill="1" applyBorder="1"/>
    <xf numFmtId="2" fontId="3" fillId="0" borderId="1" xfId="0" applyNumberFormat="1" applyFont="1" applyBorder="1"/>
    <xf numFmtId="0" fontId="2" fillId="0" borderId="1" xfId="0" applyFont="1" applyBorder="1"/>
    <xf numFmtId="0" fontId="2" fillId="0" borderId="2" xfId="0" applyFont="1" applyBorder="1" applyAlignment="1"/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2" fontId="0" fillId="0" borderId="1" xfId="0" applyNumberFormat="1" applyBorder="1"/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75683-E63B-4B35-85FC-19980D6EB0E5}">
  <sheetPr>
    <pageSetUpPr fitToPage="1"/>
  </sheetPr>
  <dimension ref="A1:AR31"/>
  <sheetViews>
    <sheetView tabSelected="1" zoomScale="125" zoomScaleNormal="125" workbookViewId="0">
      <pane xSplit="3" topLeftCell="AB1" activePane="topRight" state="frozen"/>
      <selection pane="topRight" activeCell="AH27" sqref="AH27"/>
    </sheetView>
  </sheetViews>
  <sheetFormatPr defaultRowHeight="14.5" x14ac:dyDescent="0.35"/>
  <cols>
    <col min="1" max="1" width="15.36328125" bestFit="1" customWidth="1"/>
    <col min="2" max="2" width="15.1796875" bestFit="1" customWidth="1"/>
    <col min="3" max="3" width="38.26953125" bestFit="1" customWidth="1"/>
    <col min="4" max="4" width="9.453125" bestFit="1" customWidth="1"/>
    <col min="5" max="5" width="13.08984375" bestFit="1" customWidth="1"/>
    <col min="6" max="6" width="12.26953125" bestFit="1" customWidth="1"/>
    <col min="7" max="7" width="9.6328125" customWidth="1"/>
    <col min="8" max="9" width="9.6328125" bestFit="1" customWidth="1"/>
    <col min="14" max="14" width="3.36328125" customWidth="1"/>
    <col min="15" max="15" width="9.453125" bestFit="1" customWidth="1"/>
    <col min="16" max="16" width="13.08984375" bestFit="1" customWidth="1"/>
    <col min="17" max="17" width="12.26953125" bestFit="1" customWidth="1"/>
    <col min="18" max="18" width="9.6328125" customWidth="1"/>
    <col min="19" max="20" width="9.6328125" bestFit="1" customWidth="1"/>
    <col min="24" max="24" width="3.36328125" customWidth="1"/>
    <col min="25" max="25" width="9.453125" bestFit="1" customWidth="1"/>
    <col min="26" max="26" width="13.08984375" bestFit="1" customWidth="1"/>
    <col min="27" max="27" width="12.26953125" bestFit="1" customWidth="1"/>
    <col min="28" max="28" width="10.54296875" bestFit="1" customWidth="1"/>
    <col min="29" max="30" width="9.6328125" bestFit="1" customWidth="1"/>
    <col min="34" max="36" width="7.6328125" bestFit="1" customWidth="1"/>
    <col min="42" max="42" width="2.90625" customWidth="1"/>
    <col min="43" max="43" width="12" bestFit="1" customWidth="1"/>
    <col min="44" max="44" width="2.7265625" customWidth="1"/>
  </cols>
  <sheetData>
    <row r="1" spans="1:44" x14ac:dyDescent="0.35">
      <c r="G1" s="9" t="s">
        <v>129</v>
      </c>
      <c r="H1" s="9"/>
      <c r="I1" s="9"/>
      <c r="J1" s="9"/>
      <c r="K1" s="9"/>
      <c r="L1" s="9"/>
      <c r="M1" s="9"/>
      <c r="N1" s="17"/>
      <c r="O1" s="16" t="s">
        <v>166</v>
      </c>
      <c r="P1" s="16"/>
      <c r="Q1" s="16"/>
      <c r="R1" s="16"/>
      <c r="S1" s="16"/>
      <c r="T1" s="16"/>
      <c r="U1" s="16"/>
      <c r="V1" s="16"/>
      <c r="W1" s="16"/>
      <c r="X1" s="17"/>
      <c r="Y1" s="16" t="s">
        <v>168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4" ht="15" thickBot="1" x14ac:dyDescent="0.4">
      <c r="A2" s="8" t="s">
        <v>123</v>
      </c>
      <c r="B2" s="8" t="s">
        <v>124</v>
      </c>
      <c r="C2" s="8" t="s">
        <v>125</v>
      </c>
      <c r="D2" s="8" t="s">
        <v>126</v>
      </c>
      <c r="E2" s="8" t="s">
        <v>127</v>
      </c>
      <c r="F2" s="8" t="s">
        <v>128</v>
      </c>
      <c r="G2" s="1" t="s">
        <v>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5</v>
      </c>
      <c r="M2" s="1" t="s">
        <v>6</v>
      </c>
      <c r="N2" s="17"/>
      <c r="O2" s="8" t="s">
        <v>126</v>
      </c>
      <c r="P2" s="8" t="s">
        <v>127</v>
      </c>
      <c r="Q2" s="8" t="s">
        <v>128</v>
      </c>
      <c r="R2" s="1" t="s">
        <v>0</v>
      </c>
      <c r="S2" s="1" t="s">
        <v>3</v>
      </c>
      <c r="T2" s="1" t="s">
        <v>4</v>
      </c>
      <c r="U2" s="1" t="s">
        <v>164</v>
      </c>
      <c r="V2" s="1" t="s">
        <v>165</v>
      </c>
      <c r="W2" s="1" t="s">
        <v>6</v>
      </c>
      <c r="X2" s="17"/>
      <c r="Y2" s="8" t="s">
        <v>126</v>
      </c>
      <c r="Z2" s="8" t="s">
        <v>127</v>
      </c>
      <c r="AA2" s="8" t="s">
        <v>128</v>
      </c>
      <c r="AB2" s="1" t="s">
        <v>3</v>
      </c>
      <c r="AC2" s="1" t="s">
        <v>4</v>
      </c>
      <c r="AD2" s="1" t="s">
        <v>164</v>
      </c>
      <c r="AE2" s="1" t="s">
        <v>165</v>
      </c>
      <c r="AF2" s="1" t="s">
        <v>169</v>
      </c>
      <c r="AG2" s="1" t="s">
        <v>170</v>
      </c>
      <c r="AH2" s="1" t="s">
        <v>171</v>
      </c>
      <c r="AI2" s="1" t="s">
        <v>172</v>
      </c>
      <c r="AJ2" s="1" t="s">
        <v>173</v>
      </c>
      <c r="AK2" s="1" t="s">
        <v>174</v>
      </c>
      <c r="AL2" s="1" t="s">
        <v>175</v>
      </c>
      <c r="AM2" s="1" t="s">
        <v>176</v>
      </c>
      <c r="AN2" s="1" t="s">
        <v>177</v>
      </c>
      <c r="AO2" s="1" t="s">
        <v>6</v>
      </c>
      <c r="AP2" s="13"/>
      <c r="AQ2" s="11" t="s">
        <v>167</v>
      </c>
      <c r="AR2" s="13"/>
    </row>
    <row r="3" spans="1:44" ht="15" thickBot="1" x14ac:dyDescent="0.4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>
        <v>0</v>
      </c>
      <c r="H3" s="2">
        <v>0</v>
      </c>
      <c r="I3" s="2">
        <v>0</v>
      </c>
      <c r="J3" s="2">
        <v>3</v>
      </c>
      <c r="K3" s="2">
        <v>3</v>
      </c>
      <c r="L3" s="2">
        <v>0</v>
      </c>
      <c r="M3" s="2">
        <f t="shared" ref="M3:M28" si="0">SUM(G3:L3)</f>
        <v>6</v>
      </c>
      <c r="N3" s="17"/>
      <c r="O3" s="2" t="s">
        <v>158</v>
      </c>
      <c r="P3" s="2" t="s">
        <v>163</v>
      </c>
      <c r="Q3" s="2" t="s">
        <v>162</v>
      </c>
      <c r="R3" s="2">
        <v>12</v>
      </c>
      <c r="S3" s="2">
        <v>3</v>
      </c>
      <c r="T3" s="2">
        <v>2</v>
      </c>
      <c r="U3" s="2">
        <v>4</v>
      </c>
      <c r="V3" s="2">
        <v>2</v>
      </c>
      <c r="W3" s="2">
        <f>SUM(R3:V3)</f>
        <v>23</v>
      </c>
      <c r="X3" s="17"/>
      <c r="Y3" s="14" t="s">
        <v>178</v>
      </c>
      <c r="Z3" s="15" t="s">
        <v>163</v>
      </c>
      <c r="AA3" s="15" t="s">
        <v>179</v>
      </c>
      <c r="AB3" s="2">
        <v>1</v>
      </c>
      <c r="AC3" s="2">
        <v>2</v>
      </c>
      <c r="AD3" s="2"/>
      <c r="AE3" s="2">
        <v>2</v>
      </c>
      <c r="AF3" s="2">
        <v>2</v>
      </c>
      <c r="AG3" s="2">
        <v>1.5</v>
      </c>
      <c r="AH3" s="2">
        <v>2</v>
      </c>
      <c r="AI3" s="2">
        <v>2</v>
      </c>
      <c r="AJ3" s="2">
        <v>1</v>
      </c>
      <c r="AK3" s="2">
        <v>2</v>
      </c>
      <c r="AL3" s="2">
        <v>2</v>
      </c>
      <c r="AM3" s="2">
        <v>2</v>
      </c>
      <c r="AN3" s="2">
        <v>0.5</v>
      </c>
      <c r="AO3" s="2">
        <f>SUM(AB3:AN3)</f>
        <v>20</v>
      </c>
      <c r="AP3" s="13"/>
      <c r="AQ3" s="12">
        <f>(W3+M3+AO3)/3</f>
        <v>16.333333333333332</v>
      </c>
      <c r="AR3" s="13"/>
    </row>
    <row r="4" spans="1:44" ht="15" thickBot="1" x14ac:dyDescent="0.4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>
        <v>8</v>
      </c>
      <c r="H4" s="2">
        <v>3</v>
      </c>
      <c r="I4" s="2">
        <v>6</v>
      </c>
      <c r="J4" s="2">
        <v>3</v>
      </c>
      <c r="K4" s="2">
        <v>3</v>
      </c>
      <c r="L4" s="2">
        <v>0</v>
      </c>
      <c r="M4" s="2">
        <f t="shared" si="0"/>
        <v>23</v>
      </c>
      <c r="N4" s="17"/>
      <c r="O4" s="2" t="s">
        <v>161</v>
      </c>
      <c r="P4" s="2" t="s">
        <v>153</v>
      </c>
      <c r="Q4" s="2" t="s">
        <v>148</v>
      </c>
      <c r="R4" s="2">
        <v>12</v>
      </c>
      <c r="S4" s="2">
        <v>3</v>
      </c>
      <c r="T4" s="2">
        <v>3</v>
      </c>
      <c r="U4" s="2">
        <v>4</v>
      </c>
      <c r="V4" s="2">
        <v>4</v>
      </c>
      <c r="W4" s="2">
        <f>SUM(R4:V4)</f>
        <v>26</v>
      </c>
      <c r="X4" s="17"/>
      <c r="Y4" s="14" t="s">
        <v>180</v>
      </c>
      <c r="Z4" s="15" t="s">
        <v>181</v>
      </c>
      <c r="AA4" s="15" t="s">
        <v>141</v>
      </c>
      <c r="AB4" s="2">
        <v>2</v>
      </c>
      <c r="AC4" s="2">
        <v>2</v>
      </c>
      <c r="AD4" s="2">
        <v>4</v>
      </c>
      <c r="AE4" s="2">
        <v>2</v>
      </c>
      <c r="AF4" s="2">
        <v>2</v>
      </c>
      <c r="AG4" s="2">
        <v>1.5</v>
      </c>
      <c r="AH4" s="2">
        <v>2</v>
      </c>
      <c r="AI4" s="2">
        <v>2</v>
      </c>
      <c r="AJ4" s="2">
        <v>1</v>
      </c>
      <c r="AK4" s="2">
        <v>2</v>
      </c>
      <c r="AL4" s="2">
        <v>2</v>
      </c>
      <c r="AM4" s="2">
        <v>2</v>
      </c>
      <c r="AN4" s="2">
        <v>0.5</v>
      </c>
      <c r="AO4" s="2">
        <f t="shared" ref="AO4:AO28" si="1">SUM(AB4:AN4)</f>
        <v>25</v>
      </c>
      <c r="AP4" s="13"/>
      <c r="AQ4" s="12">
        <f t="shared" ref="AQ4:AQ28" si="2">(W4+M4+AO4)/3</f>
        <v>24.666666666666668</v>
      </c>
      <c r="AR4" s="13"/>
    </row>
    <row r="5" spans="1:44" ht="15" thickBot="1" x14ac:dyDescent="0.4">
      <c r="A5" s="2" t="s">
        <v>22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>
        <v>4</v>
      </c>
      <c r="H5" s="2">
        <v>0</v>
      </c>
      <c r="I5" s="2">
        <v>0</v>
      </c>
      <c r="J5" s="2">
        <v>3</v>
      </c>
      <c r="K5" s="2">
        <v>0</v>
      </c>
      <c r="L5" s="2">
        <v>0</v>
      </c>
      <c r="M5" s="2">
        <f t="shared" si="0"/>
        <v>7</v>
      </c>
      <c r="N5" s="17"/>
      <c r="O5" s="2"/>
      <c r="P5" s="2"/>
      <c r="Q5" s="2"/>
      <c r="R5" s="2"/>
      <c r="S5" s="2"/>
      <c r="T5" s="2"/>
      <c r="U5" s="2"/>
      <c r="V5" s="2"/>
      <c r="W5" s="2"/>
      <c r="X5" s="1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13"/>
      <c r="AQ5" s="12">
        <f t="shared" si="2"/>
        <v>2.3333333333333335</v>
      </c>
      <c r="AR5" s="13"/>
    </row>
    <row r="6" spans="1:44" ht="15" thickBot="1" x14ac:dyDescent="0.4">
      <c r="A6" s="2" t="s">
        <v>28</v>
      </c>
      <c r="B6" s="2" t="s">
        <v>29</v>
      </c>
      <c r="C6" s="2" t="s">
        <v>30</v>
      </c>
      <c r="D6" s="2" t="s">
        <v>31</v>
      </c>
      <c r="E6" s="2" t="s">
        <v>20</v>
      </c>
      <c r="F6" s="2" t="s">
        <v>32</v>
      </c>
      <c r="G6" s="2">
        <v>6</v>
      </c>
      <c r="H6" s="2">
        <v>8</v>
      </c>
      <c r="I6" s="2">
        <v>6</v>
      </c>
      <c r="J6" s="2">
        <v>3</v>
      </c>
      <c r="K6" s="2">
        <v>3</v>
      </c>
      <c r="L6" s="2">
        <v>1</v>
      </c>
      <c r="M6" s="2">
        <f t="shared" si="0"/>
        <v>27</v>
      </c>
      <c r="N6" s="17"/>
      <c r="O6" s="2" t="s">
        <v>98</v>
      </c>
      <c r="P6" s="2" t="s">
        <v>153</v>
      </c>
      <c r="Q6" s="2" t="s">
        <v>157</v>
      </c>
      <c r="R6" s="2">
        <v>15</v>
      </c>
      <c r="S6" s="2">
        <v>4</v>
      </c>
      <c r="T6" s="2">
        <v>4</v>
      </c>
      <c r="U6" s="2">
        <v>3</v>
      </c>
      <c r="V6" s="2">
        <v>4</v>
      </c>
      <c r="W6" s="2">
        <f>SUM(R6:V6)</f>
        <v>30</v>
      </c>
      <c r="X6" s="17"/>
      <c r="Y6" s="14" t="s">
        <v>116</v>
      </c>
      <c r="Z6" s="15" t="s">
        <v>156</v>
      </c>
      <c r="AA6" s="15" t="s">
        <v>182</v>
      </c>
      <c r="AB6" s="2">
        <v>2</v>
      </c>
      <c r="AC6" s="2">
        <v>2</v>
      </c>
      <c r="AD6" s="2">
        <v>4</v>
      </c>
      <c r="AE6" s="2">
        <v>2</v>
      </c>
      <c r="AF6" s="2">
        <v>2</v>
      </c>
      <c r="AG6" s="2">
        <v>1.5</v>
      </c>
      <c r="AH6" s="2">
        <v>2</v>
      </c>
      <c r="AI6" s="2">
        <v>2</v>
      </c>
      <c r="AJ6" s="2">
        <v>2.5</v>
      </c>
      <c r="AK6" s="2">
        <v>2</v>
      </c>
      <c r="AL6" s="2">
        <v>1</v>
      </c>
      <c r="AM6" s="2">
        <v>2</v>
      </c>
      <c r="AN6" s="2">
        <v>0.5</v>
      </c>
      <c r="AO6" s="2">
        <f t="shared" si="1"/>
        <v>25.5</v>
      </c>
      <c r="AP6" s="13"/>
      <c r="AQ6" s="12">
        <f t="shared" si="2"/>
        <v>27.5</v>
      </c>
      <c r="AR6" s="13"/>
    </row>
    <row r="7" spans="1:44" ht="15" thickBot="1" x14ac:dyDescent="0.4">
      <c r="A7" s="2" t="s">
        <v>33</v>
      </c>
      <c r="B7" s="2" t="s">
        <v>34</v>
      </c>
      <c r="C7" s="2" t="s">
        <v>35</v>
      </c>
      <c r="D7" s="2" t="s">
        <v>36</v>
      </c>
      <c r="E7" s="2" t="s">
        <v>20</v>
      </c>
      <c r="F7" s="2" t="s">
        <v>37</v>
      </c>
      <c r="G7" s="2">
        <v>8</v>
      </c>
      <c r="H7" s="2">
        <v>8</v>
      </c>
      <c r="I7" s="2">
        <v>2</v>
      </c>
      <c r="J7" s="2">
        <v>3</v>
      </c>
      <c r="K7" s="2">
        <v>0</v>
      </c>
      <c r="L7" s="2">
        <v>0</v>
      </c>
      <c r="M7" s="2">
        <f t="shared" si="0"/>
        <v>21</v>
      </c>
      <c r="N7" s="17"/>
      <c r="O7" s="2" t="s">
        <v>134</v>
      </c>
      <c r="P7" s="2" t="s">
        <v>156</v>
      </c>
      <c r="Q7" s="2" t="s">
        <v>141</v>
      </c>
      <c r="R7" s="2">
        <v>5</v>
      </c>
      <c r="S7" s="2">
        <v>3</v>
      </c>
      <c r="T7" s="2">
        <v>4</v>
      </c>
      <c r="U7" s="2">
        <v>4</v>
      </c>
      <c r="V7" s="2">
        <v>4</v>
      </c>
      <c r="W7" s="2">
        <f>SUM(R7:V7)</f>
        <v>20</v>
      </c>
      <c r="X7" s="17"/>
      <c r="Y7" s="14" t="s">
        <v>183</v>
      </c>
      <c r="Z7" s="15" t="s">
        <v>137</v>
      </c>
      <c r="AA7" s="15" t="s">
        <v>182</v>
      </c>
      <c r="AB7" s="2">
        <v>2</v>
      </c>
      <c r="AC7" s="2">
        <v>2</v>
      </c>
      <c r="AD7" s="2">
        <v>4</v>
      </c>
      <c r="AE7" s="2">
        <v>2</v>
      </c>
      <c r="AF7" s="2">
        <v>2</v>
      </c>
      <c r="AG7" s="2">
        <v>1</v>
      </c>
      <c r="AH7" s="2">
        <v>2</v>
      </c>
      <c r="AI7" s="2">
        <v>2</v>
      </c>
      <c r="AJ7" s="2"/>
      <c r="AK7" s="2">
        <v>3</v>
      </c>
      <c r="AL7" s="2"/>
      <c r="AM7" s="2">
        <v>2</v>
      </c>
      <c r="AN7" s="2">
        <v>0.5</v>
      </c>
      <c r="AO7" s="2">
        <f t="shared" si="1"/>
        <v>22.5</v>
      </c>
      <c r="AP7" s="13"/>
      <c r="AQ7" s="12">
        <f t="shared" si="2"/>
        <v>21.166666666666668</v>
      </c>
      <c r="AR7" s="13"/>
    </row>
    <row r="8" spans="1:44" ht="15" thickBot="1" x14ac:dyDescent="0.4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>
        <v>8</v>
      </c>
      <c r="H8" s="2">
        <v>0</v>
      </c>
      <c r="I8" s="2">
        <v>4</v>
      </c>
      <c r="J8" s="2">
        <v>2</v>
      </c>
      <c r="K8" s="2">
        <v>0</v>
      </c>
      <c r="L8" s="2">
        <v>0</v>
      </c>
      <c r="M8" s="2">
        <f t="shared" si="0"/>
        <v>14</v>
      </c>
      <c r="N8" s="17"/>
      <c r="O8" s="2"/>
      <c r="P8" s="2"/>
      <c r="Q8" s="2"/>
      <c r="R8" s="2"/>
      <c r="S8" s="2"/>
      <c r="T8" s="2"/>
      <c r="U8" s="2"/>
      <c r="V8" s="2"/>
      <c r="W8" s="2"/>
      <c r="X8" s="1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13"/>
      <c r="AQ8" s="12">
        <f t="shared" si="2"/>
        <v>4.666666666666667</v>
      </c>
      <c r="AR8" s="13"/>
    </row>
    <row r="9" spans="1:44" ht="15" thickBot="1" x14ac:dyDescent="0.4">
      <c r="A9" s="2" t="s">
        <v>44</v>
      </c>
      <c r="B9" s="2" t="s">
        <v>45</v>
      </c>
      <c r="C9" s="2" t="s">
        <v>46</v>
      </c>
      <c r="D9" s="2" t="s">
        <v>47</v>
      </c>
      <c r="E9" s="2" t="s">
        <v>20</v>
      </c>
      <c r="F9" s="2" t="s">
        <v>48</v>
      </c>
      <c r="G9" s="2">
        <v>8</v>
      </c>
      <c r="H9" s="2">
        <v>8</v>
      </c>
      <c r="I9" s="2">
        <v>7</v>
      </c>
      <c r="J9" s="2">
        <v>2</v>
      </c>
      <c r="K9" s="2">
        <v>3</v>
      </c>
      <c r="L9" s="2">
        <v>1</v>
      </c>
      <c r="M9" s="2">
        <f t="shared" si="0"/>
        <v>29</v>
      </c>
      <c r="N9" s="17"/>
      <c r="O9" s="2" t="s">
        <v>47</v>
      </c>
      <c r="P9" s="2" t="s">
        <v>54</v>
      </c>
      <c r="Q9" s="2" t="s">
        <v>155</v>
      </c>
      <c r="R9" s="2">
        <v>13</v>
      </c>
      <c r="S9" s="2">
        <v>4</v>
      </c>
      <c r="T9" s="2">
        <v>3</v>
      </c>
      <c r="U9" s="2">
        <v>4</v>
      </c>
      <c r="V9" s="2">
        <v>4</v>
      </c>
      <c r="W9" s="2">
        <f>SUM(R9:V9)</f>
        <v>28</v>
      </c>
      <c r="X9" s="17"/>
      <c r="Y9" s="14" t="s">
        <v>103</v>
      </c>
      <c r="Z9" s="15" t="s">
        <v>184</v>
      </c>
      <c r="AA9" s="15" t="s">
        <v>185</v>
      </c>
      <c r="AB9" s="2">
        <v>2</v>
      </c>
      <c r="AC9" s="2">
        <v>2</v>
      </c>
      <c r="AD9" s="2">
        <v>4</v>
      </c>
      <c r="AE9" s="2">
        <v>2</v>
      </c>
      <c r="AF9" s="2">
        <v>2</v>
      </c>
      <c r="AG9" s="2">
        <v>1.5</v>
      </c>
      <c r="AH9" s="2">
        <v>2</v>
      </c>
      <c r="AI9" s="2">
        <v>2</v>
      </c>
      <c r="AJ9" s="2">
        <v>2</v>
      </c>
      <c r="AK9" s="2">
        <v>2</v>
      </c>
      <c r="AL9" s="2">
        <v>3</v>
      </c>
      <c r="AM9" s="2">
        <v>2</v>
      </c>
      <c r="AN9" s="2">
        <v>0.5</v>
      </c>
      <c r="AO9" s="2">
        <f t="shared" si="1"/>
        <v>27</v>
      </c>
      <c r="AP9" s="13"/>
      <c r="AQ9" s="12">
        <f t="shared" si="2"/>
        <v>28</v>
      </c>
      <c r="AR9" s="13"/>
    </row>
    <row r="10" spans="1:44" ht="15" thickBot="1" x14ac:dyDescent="0.4">
      <c r="A10" s="2" t="s">
        <v>49</v>
      </c>
      <c r="B10" s="2" t="s">
        <v>50</v>
      </c>
      <c r="C10" s="2" t="s">
        <v>51</v>
      </c>
      <c r="D10" s="2" t="s">
        <v>52</v>
      </c>
      <c r="E10" s="2" t="s">
        <v>53</v>
      </c>
      <c r="F10" s="2" t="s">
        <v>54</v>
      </c>
      <c r="G10" s="2">
        <v>6</v>
      </c>
      <c r="H10" s="2">
        <v>6</v>
      </c>
      <c r="I10" s="2">
        <v>0</v>
      </c>
      <c r="J10" s="2">
        <v>0</v>
      </c>
      <c r="K10" s="2">
        <v>3</v>
      </c>
      <c r="L10" s="2">
        <v>0</v>
      </c>
      <c r="M10" s="2">
        <f t="shared" si="0"/>
        <v>15</v>
      </c>
      <c r="N10" s="17"/>
      <c r="O10" s="2"/>
      <c r="P10" s="2"/>
      <c r="Q10" s="2"/>
      <c r="R10" s="2"/>
      <c r="S10" s="2"/>
      <c r="T10" s="2"/>
      <c r="U10" s="2"/>
      <c r="V10" s="2"/>
      <c r="W10" s="2"/>
      <c r="X10" s="1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3"/>
      <c r="AQ10" s="12">
        <f t="shared" si="2"/>
        <v>5</v>
      </c>
      <c r="AR10" s="13"/>
    </row>
    <row r="11" spans="1:44" ht="15" thickBot="1" x14ac:dyDescent="0.4">
      <c r="A11" s="2" t="s">
        <v>22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59</v>
      </c>
      <c r="G11" s="2">
        <v>8</v>
      </c>
      <c r="H11" s="2">
        <v>8</v>
      </c>
      <c r="I11" s="2">
        <v>6</v>
      </c>
      <c r="J11" s="2">
        <v>2</v>
      </c>
      <c r="K11" s="2">
        <v>3</v>
      </c>
      <c r="L11" s="2">
        <v>1</v>
      </c>
      <c r="M11" s="2">
        <f t="shared" si="0"/>
        <v>28</v>
      </c>
      <c r="N11" s="17"/>
      <c r="O11" s="2" t="s">
        <v>116</v>
      </c>
      <c r="P11" s="2" t="s">
        <v>153</v>
      </c>
      <c r="Q11" s="2" t="s">
        <v>154</v>
      </c>
      <c r="R11" s="2">
        <v>13</v>
      </c>
      <c r="S11" s="2">
        <v>4</v>
      </c>
      <c r="T11" s="2">
        <v>4</v>
      </c>
      <c r="U11" s="2">
        <v>4</v>
      </c>
      <c r="V11" s="2">
        <v>4</v>
      </c>
      <c r="W11" s="10">
        <f>SUM(R11:V11)</f>
        <v>29</v>
      </c>
      <c r="X11" s="17"/>
      <c r="Y11" s="14" t="s">
        <v>186</v>
      </c>
      <c r="Z11" s="15" t="s">
        <v>147</v>
      </c>
      <c r="AA11" s="15" t="s">
        <v>187</v>
      </c>
      <c r="AB11" s="2">
        <v>2</v>
      </c>
      <c r="AC11" s="2">
        <v>2</v>
      </c>
      <c r="AD11" s="2">
        <v>4</v>
      </c>
      <c r="AE11" s="2">
        <v>2</v>
      </c>
      <c r="AF11" s="2">
        <v>2</v>
      </c>
      <c r="AG11" s="2">
        <v>1.5</v>
      </c>
      <c r="AH11" s="2">
        <v>2</v>
      </c>
      <c r="AI11" s="2">
        <v>2</v>
      </c>
      <c r="AJ11" s="2">
        <v>3</v>
      </c>
      <c r="AK11" s="2">
        <v>3</v>
      </c>
      <c r="AL11" s="2">
        <v>2</v>
      </c>
      <c r="AM11" s="2">
        <v>2</v>
      </c>
      <c r="AN11" s="2"/>
      <c r="AO11" s="2">
        <f t="shared" si="1"/>
        <v>27.5</v>
      </c>
      <c r="AP11" s="13"/>
      <c r="AQ11" s="12">
        <f t="shared" si="2"/>
        <v>28.166666666666668</v>
      </c>
      <c r="AR11" s="13"/>
    </row>
    <row r="12" spans="1:44" ht="15" thickBot="1" x14ac:dyDescent="0.4">
      <c r="A12" s="2" t="s">
        <v>60</v>
      </c>
      <c r="B12" s="10" t="s">
        <v>61</v>
      </c>
      <c r="C12" s="2" t="s">
        <v>62</v>
      </c>
      <c r="D12" s="2" t="s">
        <v>63</v>
      </c>
      <c r="E12" s="2" t="s">
        <v>42</v>
      </c>
      <c r="F12" s="2" t="s">
        <v>64</v>
      </c>
      <c r="G12" s="2">
        <v>4</v>
      </c>
      <c r="H12" s="2">
        <v>8</v>
      </c>
      <c r="I12" s="2">
        <v>0</v>
      </c>
      <c r="J12" s="2">
        <v>2</v>
      </c>
      <c r="K12" s="2">
        <v>3</v>
      </c>
      <c r="L12" s="2">
        <v>1</v>
      </c>
      <c r="M12" s="2">
        <f t="shared" si="0"/>
        <v>18</v>
      </c>
      <c r="N12" s="17"/>
      <c r="O12" s="2" t="s">
        <v>94</v>
      </c>
      <c r="P12" s="2" t="s">
        <v>54</v>
      </c>
      <c r="Q12" s="2" t="s">
        <v>141</v>
      </c>
      <c r="R12" s="10">
        <v>0</v>
      </c>
      <c r="S12" s="2">
        <v>1</v>
      </c>
      <c r="T12" s="2">
        <v>4</v>
      </c>
      <c r="U12" s="2">
        <v>4</v>
      </c>
      <c r="V12" s="2">
        <v>4</v>
      </c>
      <c r="W12" s="10">
        <f>SUM(R12:V12)</f>
        <v>13</v>
      </c>
      <c r="X12" s="17"/>
      <c r="Y12" s="14" t="s">
        <v>188</v>
      </c>
      <c r="Z12" s="15" t="s">
        <v>43</v>
      </c>
      <c r="AA12" s="15" t="s">
        <v>145</v>
      </c>
      <c r="AB12" s="10">
        <v>2</v>
      </c>
      <c r="AC12" s="2">
        <v>2</v>
      </c>
      <c r="AD12" s="2">
        <v>3.5</v>
      </c>
      <c r="AE12" s="2">
        <v>2</v>
      </c>
      <c r="AF12" s="2">
        <v>2</v>
      </c>
      <c r="AG12" s="10">
        <v>2</v>
      </c>
      <c r="AH12" s="2">
        <v>2</v>
      </c>
      <c r="AI12" s="2">
        <v>1</v>
      </c>
      <c r="AJ12" s="2">
        <v>2</v>
      </c>
      <c r="AK12" s="2">
        <v>2</v>
      </c>
      <c r="AL12" s="2">
        <v>3</v>
      </c>
      <c r="AM12" s="2">
        <v>2</v>
      </c>
      <c r="AN12" s="2">
        <v>0.5</v>
      </c>
      <c r="AO12" s="2">
        <f t="shared" si="1"/>
        <v>26</v>
      </c>
      <c r="AP12" s="13"/>
      <c r="AQ12" s="12">
        <f t="shared" si="2"/>
        <v>19</v>
      </c>
      <c r="AR12" s="13"/>
    </row>
    <row r="13" spans="1:44" ht="15" thickBot="1" x14ac:dyDescent="0.4">
      <c r="A13" s="2" t="s">
        <v>65</v>
      </c>
      <c r="B13" s="2" t="s">
        <v>66</v>
      </c>
      <c r="C13" s="2" t="s">
        <v>67</v>
      </c>
      <c r="D13" s="2" t="s">
        <v>19</v>
      </c>
      <c r="E13" s="2" t="s">
        <v>20</v>
      </c>
      <c r="F13" s="2" t="s">
        <v>68</v>
      </c>
      <c r="G13" s="2">
        <v>6</v>
      </c>
      <c r="H13" s="2">
        <v>8</v>
      </c>
      <c r="I13" s="2">
        <v>6</v>
      </c>
      <c r="J13" s="2">
        <v>3</v>
      </c>
      <c r="K13" s="2">
        <v>3</v>
      </c>
      <c r="L13" s="2">
        <v>1</v>
      </c>
      <c r="M13" s="2">
        <f t="shared" si="0"/>
        <v>27</v>
      </c>
      <c r="N13" s="17"/>
      <c r="O13" s="2" t="s">
        <v>47</v>
      </c>
      <c r="P13" s="2" t="s">
        <v>152</v>
      </c>
      <c r="Q13" s="2" t="s">
        <v>136</v>
      </c>
      <c r="R13" s="2">
        <v>15</v>
      </c>
      <c r="S13" s="2">
        <v>4</v>
      </c>
      <c r="T13" s="2">
        <v>3</v>
      </c>
      <c r="U13" s="2">
        <v>4</v>
      </c>
      <c r="V13" s="2">
        <v>4</v>
      </c>
      <c r="W13" s="10">
        <f>SUM(R13:V13)</f>
        <v>30</v>
      </c>
      <c r="X13" s="17"/>
      <c r="Y13" s="14" t="s">
        <v>134</v>
      </c>
      <c r="Z13" s="15" t="s">
        <v>156</v>
      </c>
      <c r="AA13" s="15" t="s">
        <v>141</v>
      </c>
      <c r="AB13" s="2">
        <v>2</v>
      </c>
      <c r="AC13" s="2">
        <v>2</v>
      </c>
      <c r="AD13" s="2">
        <v>4</v>
      </c>
      <c r="AE13" s="2">
        <v>2</v>
      </c>
      <c r="AF13" s="2">
        <v>2</v>
      </c>
      <c r="AG13" s="2">
        <v>1.5</v>
      </c>
      <c r="AH13" s="2">
        <v>2</v>
      </c>
      <c r="AI13" s="2">
        <v>2</v>
      </c>
      <c r="AJ13" s="2">
        <v>2.5</v>
      </c>
      <c r="AK13" s="2">
        <v>2</v>
      </c>
      <c r="AL13" s="2">
        <v>1</v>
      </c>
      <c r="AM13" s="2">
        <v>2</v>
      </c>
      <c r="AN13" s="2">
        <v>0.5</v>
      </c>
      <c r="AO13" s="2">
        <f t="shared" si="1"/>
        <v>25.5</v>
      </c>
      <c r="AP13" s="13"/>
      <c r="AQ13" s="12">
        <f t="shared" si="2"/>
        <v>27.5</v>
      </c>
      <c r="AR13" s="13"/>
    </row>
    <row r="14" spans="1:44" ht="15" thickBot="1" x14ac:dyDescent="0.4">
      <c r="A14" s="2" t="s">
        <v>69</v>
      </c>
      <c r="B14" s="2" t="s">
        <v>70</v>
      </c>
      <c r="C14" s="2" t="s">
        <v>71</v>
      </c>
      <c r="D14" s="2" t="s">
        <v>47</v>
      </c>
      <c r="E14" s="2" t="s">
        <v>20</v>
      </c>
      <c r="F14" s="2" t="s">
        <v>59</v>
      </c>
      <c r="G14" s="2">
        <v>8</v>
      </c>
      <c r="H14" s="2">
        <v>2</v>
      </c>
      <c r="I14" s="2">
        <v>6</v>
      </c>
      <c r="J14" s="2">
        <v>2</v>
      </c>
      <c r="K14" s="2">
        <v>3</v>
      </c>
      <c r="L14" s="2">
        <v>0</v>
      </c>
      <c r="M14" s="2">
        <f t="shared" si="0"/>
        <v>21</v>
      </c>
      <c r="N14" s="17"/>
      <c r="O14" s="2" t="s">
        <v>139</v>
      </c>
      <c r="P14" s="2" t="s">
        <v>150</v>
      </c>
      <c r="Q14" s="2" t="s">
        <v>151</v>
      </c>
      <c r="R14" s="2">
        <v>12</v>
      </c>
      <c r="S14" s="2">
        <v>2</v>
      </c>
      <c r="T14" s="2">
        <v>3</v>
      </c>
      <c r="U14" s="2">
        <v>4</v>
      </c>
      <c r="V14" s="2">
        <v>3</v>
      </c>
      <c r="W14" s="10">
        <f>SUM(R14:V14)</f>
        <v>24</v>
      </c>
      <c r="X14" s="17"/>
      <c r="Y14" s="14" t="s">
        <v>189</v>
      </c>
      <c r="Z14" s="15" t="s">
        <v>190</v>
      </c>
      <c r="AA14" s="15" t="s">
        <v>145</v>
      </c>
      <c r="AB14" s="2">
        <v>2</v>
      </c>
      <c r="AC14" s="2">
        <v>1.5</v>
      </c>
      <c r="AD14" s="2">
        <v>4</v>
      </c>
      <c r="AE14" s="2">
        <v>2</v>
      </c>
      <c r="AF14" s="2">
        <v>2</v>
      </c>
      <c r="AG14" s="2">
        <v>1.5</v>
      </c>
      <c r="AH14" s="2">
        <v>2</v>
      </c>
      <c r="AI14" s="2">
        <v>2</v>
      </c>
      <c r="AJ14" s="2">
        <v>2.5</v>
      </c>
      <c r="AK14" s="2">
        <v>2</v>
      </c>
      <c r="AL14" s="2"/>
      <c r="AM14" s="2">
        <v>1</v>
      </c>
      <c r="AN14" s="2"/>
      <c r="AO14" s="2">
        <f t="shared" si="1"/>
        <v>22.5</v>
      </c>
      <c r="AP14" s="13"/>
      <c r="AQ14" s="12">
        <f t="shared" si="2"/>
        <v>22.5</v>
      </c>
      <c r="AR14" s="13"/>
    </row>
    <row r="15" spans="1:44" ht="15" thickBot="1" x14ac:dyDescent="0.4">
      <c r="A15" s="2" t="s">
        <v>72</v>
      </c>
      <c r="B15" s="2" t="s">
        <v>73</v>
      </c>
      <c r="C15" s="2" t="s">
        <v>74</v>
      </c>
      <c r="D15" s="2" t="s">
        <v>63</v>
      </c>
      <c r="E15" s="2" t="s">
        <v>75</v>
      </c>
      <c r="F15" s="2" t="s">
        <v>21</v>
      </c>
      <c r="G15" s="2">
        <v>8</v>
      </c>
      <c r="H15" s="2">
        <v>4</v>
      </c>
      <c r="I15" s="2">
        <v>0</v>
      </c>
      <c r="J15" s="2">
        <v>3</v>
      </c>
      <c r="K15" s="2">
        <v>3</v>
      </c>
      <c r="L15" s="2">
        <v>0</v>
      </c>
      <c r="M15" s="2">
        <f t="shared" si="0"/>
        <v>18</v>
      </c>
      <c r="N15" s="17"/>
      <c r="O15" s="2" t="s">
        <v>116</v>
      </c>
      <c r="P15" s="2" t="s">
        <v>149</v>
      </c>
      <c r="Q15" s="2" t="s">
        <v>138</v>
      </c>
      <c r="R15" s="2">
        <v>12</v>
      </c>
      <c r="S15" s="2">
        <v>2</v>
      </c>
      <c r="T15" s="2">
        <v>3</v>
      </c>
      <c r="U15" s="2">
        <v>3</v>
      </c>
      <c r="V15" s="2"/>
      <c r="W15" s="10">
        <f>SUM(R15:V15)</f>
        <v>20</v>
      </c>
      <c r="X15" s="17"/>
      <c r="Y15" s="14" t="s">
        <v>121</v>
      </c>
      <c r="Z15" s="15" t="s">
        <v>191</v>
      </c>
      <c r="AA15" s="15" t="s">
        <v>141</v>
      </c>
      <c r="AB15" s="2">
        <v>1</v>
      </c>
      <c r="AC15" s="2">
        <v>2</v>
      </c>
      <c r="AD15" s="2">
        <v>4</v>
      </c>
      <c r="AE15" s="2">
        <v>1.5</v>
      </c>
      <c r="AF15" s="2">
        <v>2</v>
      </c>
      <c r="AG15" s="2">
        <v>1.5</v>
      </c>
      <c r="AH15" s="2">
        <v>2</v>
      </c>
      <c r="AI15" s="2">
        <v>2</v>
      </c>
      <c r="AJ15" s="2"/>
      <c r="AK15" s="2">
        <v>1</v>
      </c>
      <c r="AL15" s="2"/>
      <c r="AM15" s="2">
        <v>2</v>
      </c>
      <c r="AN15" s="2"/>
      <c r="AO15" s="2">
        <f t="shared" si="1"/>
        <v>19</v>
      </c>
      <c r="AP15" s="13"/>
      <c r="AQ15" s="12">
        <f t="shared" si="2"/>
        <v>19</v>
      </c>
      <c r="AR15" s="13"/>
    </row>
    <row r="16" spans="1:44" ht="15" thickBot="1" x14ac:dyDescent="0.4">
      <c r="A16" s="2" t="s">
        <v>76</v>
      </c>
      <c r="B16" s="2" t="s">
        <v>77</v>
      </c>
      <c r="C16" s="2" t="s">
        <v>78</v>
      </c>
      <c r="D16" s="2" t="s">
        <v>13</v>
      </c>
      <c r="E16" s="2" t="s">
        <v>58</v>
      </c>
      <c r="F16" s="2" t="s">
        <v>79</v>
      </c>
      <c r="G16" s="2">
        <v>7</v>
      </c>
      <c r="H16" s="2">
        <v>0</v>
      </c>
      <c r="I16" s="2">
        <v>4</v>
      </c>
      <c r="J16" s="2">
        <v>3</v>
      </c>
      <c r="K16" s="2">
        <v>0</v>
      </c>
      <c r="L16" s="2">
        <v>0</v>
      </c>
      <c r="M16" s="2">
        <f t="shared" si="0"/>
        <v>14</v>
      </c>
      <c r="N16" s="17"/>
      <c r="O16" s="2"/>
      <c r="P16" s="2"/>
      <c r="Q16" s="2"/>
      <c r="R16" s="2"/>
      <c r="S16" s="2"/>
      <c r="T16" s="2"/>
      <c r="U16" s="2"/>
      <c r="V16" s="2"/>
      <c r="W16" s="10"/>
      <c r="X16" s="17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3"/>
      <c r="AQ16" s="12">
        <f t="shared" si="2"/>
        <v>4.666666666666667</v>
      </c>
      <c r="AR16" s="13"/>
    </row>
    <row r="17" spans="1:44" ht="15" thickBot="1" x14ac:dyDescent="0.4">
      <c r="A17" s="2" t="s">
        <v>80</v>
      </c>
      <c r="B17" s="2" t="s">
        <v>81</v>
      </c>
      <c r="C17" s="2" t="s">
        <v>82</v>
      </c>
      <c r="D17" s="2" t="s">
        <v>19</v>
      </c>
      <c r="E17" s="2" t="s">
        <v>26</v>
      </c>
      <c r="F17" s="2" t="s">
        <v>21</v>
      </c>
      <c r="G17" s="2">
        <v>8</v>
      </c>
      <c r="H17" s="2">
        <v>8</v>
      </c>
      <c r="I17" s="2">
        <v>0</v>
      </c>
      <c r="J17" s="2">
        <v>2</v>
      </c>
      <c r="K17" s="2">
        <v>2</v>
      </c>
      <c r="L17" s="2">
        <v>1</v>
      </c>
      <c r="M17" s="2">
        <f t="shared" si="0"/>
        <v>21</v>
      </c>
      <c r="N17" s="17"/>
      <c r="O17" s="2" t="s">
        <v>31</v>
      </c>
      <c r="P17" s="2" t="s">
        <v>147</v>
      </c>
      <c r="Q17" s="2" t="s">
        <v>148</v>
      </c>
      <c r="R17" s="2">
        <v>13</v>
      </c>
      <c r="S17" s="2">
        <v>2</v>
      </c>
      <c r="T17" s="2">
        <v>3</v>
      </c>
      <c r="U17" s="2">
        <v>2</v>
      </c>
      <c r="V17" s="2">
        <v>3</v>
      </c>
      <c r="W17" s="10">
        <f>SUM(R17:V17)</f>
        <v>23</v>
      </c>
      <c r="X17" s="17"/>
      <c r="Y17" s="14" t="s">
        <v>47</v>
      </c>
      <c r="Z17" s="15" t="s">
        <v>156</v>
      </c>
      <c r="AA17" s="15" t="s">
        <v>192</v>
      </c>
      <c r="AB17" s="2">
        <v>2</v>
      </c>
      <c r="AC17" s="2">
        <v>2</v>
      </c>
      <c r="AD17" s="2">
        <v>4</v>
      </c>
      <c r="AE17" s="2">
        <v>2</v>
      </c>
      <c r="AF17" s="2">
        <v>2</v>
      </c>
      <c r="AG17" s="2">
        <v>1</v>
      </c>
      <c r="AH17" s="2">
        <v>2</v>
      </c>
      <c r="AI17" s="2">
        <v>2</v>
      </c>
      <c r="AJ17" s="2">
        <v>1</v>
      </c>
      <c r="AK17" s="2">
        <v>2</v>
      </c>
      <c r="AL17" s="2">
        <v>2</v>
      </c>
      <c r="AM17" s="2">
        <v>2</v>
      </c>
      <c r="AN17" s="2"/>
      <c r="AO17" s="2">
        <f t="shared" si="1"/>
        <v>24</v>
      </c>
      <c r="AP17" s="13"/>
      <c r="AQ17" s="12">
        <f t="shared" si="2"/>
        <v>22.666666666666668</v>
      </c>
      <c r="AR17" s="13"/>
    </row>
    <row r="18" spans="1:44" ht="15" thickBot="1" x14ac:dyDescent="0.4">
      <c r="A18" s="2" t="s">
        <v>83</v>
      </c>
      <c r="B18" s="2" t="s">
        <v>84</v>
      </c>
      <c r="C18" s="2" t="s">
        <v>85</v>
      </c>
      <c r="D18" s="2" t="s">
        <v>63</v>
      </c>
      <c r="E18" s="2" t="s">
        <v>58</v>
      </c>
      <c r="F18" s="2" t="s">
        <v>37</v>
      </c>
      <c r="G18" s="2">
        <v>4</v>
      </c>
      <c r="H18" s="2">
        <v>0</v>
      </c>
      <c r="I18" s="2">
        <v>2</v>
      </c>
      <c r="J18" s="2">
        <v>3</v>
      </c>
      <c r="K18" s="2">
        <v>3</v>
      </c>
      <c r="L18" s="2">
        <v>0</v>
      </c>
      <c r="M18" s="2">
        <f t="shared" si="0"/>
        <v>12</v>
      </c>
      <c r="N18" s="17"/>
      <c r="O18" s="2"/>
      <c r="P18" s="2"/>
      <c r="Q18" s="2"/>
      <c r="R18" s="2"/>
      <c r="S18" s="2"/>
      <c r="T18" s="2"/>
      <c r="U18" s="2"/>
      <c r="V18" s="2"/>
      <c r="W18" s="10"/>
      <c r="X18" s="17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13"/>
      <c r="AQ18" s="12">
        <f t="shared" si="2"/>
        <v>4</v>
      </c>
      <c r="AR18" s="13"/>
    </row>
    <row r="19" spans="1:44" ht="15" thickBot="1" x14ac:dyDescent="0.4">
      <c r="A19" s="2" t="s">
        <v>86</v>
      </c>
      <c r="B19" s="2" t="s">
        <v>87</v>
      </c>
      <c r="C19" s="2" t="s">
        <v>88</v>
      </c>
      <c r="D19" s="2" t="s">
        <v>89</v>
      </c>
      <c r="E19" s="2" t="s">
        <v>75</v>
      </c>
      <c r="F19" s="2" t="s">
        <v>90</v>
      </c>
      <c r="G19" s="2">
        <v>6</v>
      </c>
      <c r="H19" s="2">
        <v>0</v>
      </c>
      <c r="I19" s="2">
        <v>6</v>
      </c>
      <c r="J19" s="2">
        <v>2</v>
      </c>
      <c r="K19" s="2">
        <v>0</v>
      </c>
      <c r="L19" s="2">
        <v>0</v>
      </c>
      <c r="M19" s="2">
        <f t="shared" si="0"/>
        <v>14</v>
      </c>
      <c r="N19" s="17"/>
      <c r="O19" s="2" t="s">
        <v>146</v>
      </c>
      <c r="P19" s="2" t="s">
        <v>144</v>
      </c>
      <c r="Q19" s="2" t="s">
        <v>145</v>
      </c>
      <c r="R19" s="2">
        <v>12</v>
      </c>
      <c r="S19" s="2">
        <v>4</v>
      </c>
      <c r="T19" s="2">
        <v>3</v>
      </c>
      <c r="U19" s="2">
        <v>4</v>
      </c>
      <c r="V19" s="2">
        <v>4</v>
      </c>
      <c r="W19" s="10">
        <f t="shared" ref="W19:W25" si="3">SUM(R19:V19)</f>
        <v>27</v>
      </c>
      <c r="X19" s="17"/>
      <c r="Y19" s="14" t="s">
        <v>186</v>
      </c>
      <c r="Z19" s="15" t="s">
        <v>142</v>
      </c>
      <c r="AA19" s="15" t="s">
        <v>138</v>
      </c>
      <c r="AB19" s="2">
        <v>2</v>
      </c>
      <c r="AC19" s="2">
        <v>2</v>
      </c>
      <c r="AD19" s="2">
        <v>3.5</v>
      </c>
      <c r="AE19" s="2">
        <v>1</v>
      </c>
      <c r="AF19" s="2">
        <v>2</v>
      </c>
      <c r="AG19" s="2">
        <v>1.5</v>
      </c>
      <c r="AH19" s="2">
        <v>1</v>
      </c>
      <c r="AI19" s="2">
        <v>1.5</v>
      </c>
      <c r="AJ19" s="2">
        <v>1</v>
      </c>
      <c r="AK19" s="2">
        <v>2</v>
      </c>
      <c r="AL19" s="2">
        <v>1</v>
      </c>
      <c r="AM19" s="2">
        <v>2</v>
      </c>
      <c r="AN19" s="2"/>
      <c r="AO19" s="2">
        <f t="shared" si="1"/>
        <v>20.5</v>
      </c>
      <c r="AP19" s="13"/>
      <c r="AQ19" s="12">
        <f t="shared" si="2"/>
        <v>20.5</v>
      </c>
      <c r="AR19" s="13"/>
    </row>
    <row r="20" spans="1:44" ht="15" thickBot="1" x14ac:dyDescent="0.4">
      <c r="A20" s="2" t="s">
        <v>91</v>
      </c>
      <c r="B20" s="2" t="s">
        <v>92</v>
      </c>
      <c r="C20" s="2" t="s">
        <v>93</v>
      </c>
      <c r="D20" s="2" t="s">
        <v>94</v>
      </c>
      <c r="E20" s="2" t="s">
        <v>20</v>
      </c>
      <c r="F20" s="2" t="s">
        <v>15</v>
      </c>
      <c r="G20" s="2">
        <v>8</v>
      </c>
      <c r="H20" s="2">
        <v>3</v>
      </c>
      <c r="I20" s="2">
        <v>6</v>
      </c>
      <c r="J20" s="2">
        <v>2</v>
      </c>
      <c r="K20" s="2">
        <v>3</v>
      </c>
      <c r="L20" s="2">
        <v>1</v>
      </c>
      <c r="M20" s="2">
        <f t="shared" si="0"/>
        <v>23</v>
      </c>
      <c r="N20" s="17"/>
      <c r="O20" s="2" t="s">
        <v>143</v>
      </c>
      <c r="P20" s="2" t="s">
        <v>54</v>
      </c>
      <c r="Q20" s="2" t="s">
        <v>130</v>
      </c>
      <c r="R20" s="2">
        <v>11</v>
      </c>
      <c r="S20" s="2">
        <v>2</v>
      </c>
      <c r="T20" s="2">
        <v>3</v>
      </c>
      <c r="U20" s="2">
        <v>3</v>
      </c>
      <c r="V20" s="2">
        <v>4</v>
      </c>
      <c r="W20" s="10">
        <f t="shared" si="3"/>
        <v>23</v>
      </c>
      <c r="X20" s="17"/>
      <c r="Y20" s="14" t="s">
        <v>193</v>
      </c>
      <c r="Z20" s="15" t="s">
        <v>142</v>
      </c>
      <c r="AA20" s="15" t="s">
        <v>182</v>
      </c>
      <c r="AB20" s="2">
        <v>2</v>
      </c>
      <c r="AC20" s="2">
        <v>2</v>
      </c>
      <c r="AD20" s="2">
        <v>4</v>
      </c>
      <c r="AE20" s="2">
        <v>2</v>
      </c>
      <c r="AF20" s="2">
        <v>2</v>
      </c>
      <c r="AG20" s="2">
        <v>1</v>
      </c>
      <c r="AH20" s="2">
        <v>2</v>
      </c>
      <c r="AI20" s="2">
        <v>2</v>
      </c>
      <c r="AJ20" s="2">
        <v>2.5</v>
      </c>
      <c r="AK20" s="2">
        <v>2</v>
      </c>
      <c r="AL20" s="2">
        <v>2</v>
      </c>
      <c r="AM20" s="2">
        <v>2</v>
      </c>
      <c r="AN20" s="2">
        <v>0.5</v>
      </c>
      <c r="AO20" s="2">
        <f t="shared" si="1"/>
        <v>26</v>
      </c>
      <c r="AP20" s="13"/>
      <c r="AQ20" s="12">
        <f t="shared" si="2"/>
        <v>24</v>
      </c>
      <c r="AR20" s="13"/>
    </row>
    <row r="21" spans="1:44" ht="15" thickBot="1" x14ac:dyDescent="0.4">
      <c r="A21" s="2" t="s">
        <v>95</v>
      </c>
      <c r="B21" s="2" t="s">
        <v>96</v>
      </c>
      <c r="C21" s="2" t="s">
        <v>97</v>
      </c>
      <c r="D21" s="2" t="s">
        <v>98</v>
      </c>
      <c r="E21" s="2" t="s">
        <v>26</v>
      </c>
      <c r="F21" s="2" t="s">
        <v>99</v>
      </c>
      <c r="G21" s="2">
        <v>8</v>
      </c>
      <c r="H21" s="2">
        <v>4</v>
      </c>
      <c r="I21" s="2">
        <v>0</v>
      </c>
      <c r="J21" s="2">
        <v>1</v>
      </c>
      <c r="K21" s="2">
        <v>3</v>
      </c>
      <c r="L21" s="2">
        <v>0</v>
      </c>
      <c r="M21" s="2">
        <f t="shared" si="0"/>
        <v>16</v>
      </c>
      <c r="N21" s="17"/>
      <c r="O21" s="2" t="s">
        <v>57</v>
      </c>
      <c r="P21" s="2" t="s">
        <v>142</v>
      </c>
      <c r="Q21" s="2" t="s">
        <v>136</v>
      </c>
      <c r="R21" s="2">
        <v>13</v>
      </c>
      <c r="S21" s="2">
        <v>3</v>
      </c>
      <c r="T21" s="2">
        <v>3</v>
      </c>
      <c r="U21" s="2">
        <v>4</v>
      </c>
      <c r="V21" s="2">
        <v>3</v>
      </c>
      <c r="W21" s="10">
        <f t="shared" si="3"/>
        <v>26</v>
      </c>
      <c r="X21" s="17"/>
      <c r="Y21" s="14" t="s">
        <v>47</v>
      </c>
      <c r="Z21" s="15" t="s">
        <v>152</v>
      </c>
      <c r="AA21" s="15" t="s">
        <v>136</v>
      </c>
      <c r="AB21" s="2">
        <v>1.5</v>
      </c>
      <c r="AC21" s="2">
        <v>2</v>
      </c>
      <c r="AD21" s="2">
        <v>4</v>
      </c>
      <c r="AE21" s="2">
        <v>1</v>
      </c>
      <c r="AF21" s="2">
        <v>2</v>
      </c>
      <c r="AG21" s="2">
        <v>1</v>
      </c>
      <c r="AH21" s="2">
        <v>2</v>
      </c>
      <c r="AI21" s="2">
        <v>2</v>
      </c>
      <c r="AJ21" s="2">
        <v>1.5</v>
      </c>
      <c r="AK21" s="2">
        <v>2</v>
      </c>
      <c r="AL21" s="2">
        <v>2.5</v>
      </c>
      <c r="AM21" s="2">
        <v>2</v>
      </c>
      <c r="AN21" s="2"/>
      <c r="AO21" s="2">
        <f t="shared" si="1"/>
        <v>23.5</v>
      </c>
      <c r="AP21" s="13"/>
      <c r="AQ21" s="12">
        <f t="shared" si="2"/>
        <v>21.833333333333332</v>
      </c>
      <c r="AR21" s="13"/>
    </row>
    <row r="22" spans="1:44" ht="15" thickBot="1" x14ac:dyDescent="0.4">
      <c r="A22" s="2" t="s">
        <v>100</v>
      </c>
      <c r="B22" s="2" t="s">
        <v>101</v>
      </c>
      <c r="C22" s="2" t="s">
        <v>102</v>
      </c>
      <c r="D22" s="2" t="s">
        <v>103</v>
      </c>
      <c r="E22" s="2" t="s">
        <v>75</v>
      </c>
      <c r="F22" s="2" t="s">
        <v>68</v>
      </c>
      <c r="G22" s="2">
        <v>8</v>
      </c>
      <c r="H22" s="2">
        <v>4</v>
      </c>
      <c r="I22" s="2">
        <v>2</v>
      </c>
      <c r="J22" s="2">
        <v>3</v>
      </c>
      <c r="K22" s="2">
        <v>3</v>
      </c>
      <c r="L22" s="2">
        <v>0</v>
      </c>
      <c r="M22" s="2">
        <f t="shared" si="0"/>
        <v>20</v>
      </c>
      <c r="N22" s="17"/>
      <c r="O22" s="2" t="s">
        <v>139</v>
      </c>
      <c r="P22" s="2" t="s">
        <v>140</v>
      </c>
      <c r="Q22" s="2" t="s">
        <v>141</v>
      </c>
      <c r="R22" s="2">
        <v>10</v>
      </c>
      <c r="S22" s="2">
        <v>2</v>
      </c>
      <c r="T22" s="2">
        <v>2</v>
      </c>
      <c r="U22" s="2">
        <v>4</v>
      </c>
      <c r="V22" s="2"/>
      <c r="W22" s="10">
        <f t="shared" si="3"/>
        <v>18</v>
      </c>
      <c r="X22" s="17"/>
      <c r="Y22" s="14" t="s">
        <v>193</v>
      </c>
      <c r="Z22" s="15" t="s">
        <v>194</v>
      </c>
      <c r="AA22" s="15" t="s">
        <v>145</v>
      </c>
      <c r="AB22" s="2">
        <v>1</v>
      </c>
      <c r="AC22" s="2">
        <v>2</v>
      </c>
      <c r="AD22" s="2">
        <v>2</v>
      </c>
      <c r="AE22" s="2">
        <v>2</v>
      </c>
      <c r="AF22" s="2">
        <v>2</v>
      </c>
      <c r="AG22" s="2">
        <v>1</v>
      </c>
      <c r="AH22" s="2">
        <v>2</v>
      </c>
      <c r="AI22" s="2">
        <v>2</v>
      </c>
      <c r="AJ22" s="2"/>
      <c r="AK22" s="2">
        <v>2</v>
      </c>
      <c r="AL22" s="2"/>
      <c r="AM22" s="2"/>
      <c r="AN22" s="2">
        <v>0.5</v>
      </c>
      <c r="AO22" s="10">
        <f t="shared" si="1"/>
        <v>16.5</v>
      </c>
      <c r="AP22" s="13"/>
      <c r="AQ22" s="12">
        <f t="shared" si="2"/>
        <v>18.166666666666668</v>
      </c>
      <c r="AR22" s="13"/>
    </row>
    <row r="23" spans="1:44" ht="15" thickBot="1" x14ac:dyDescent="0.4">
      <c r="A23" s="2" t="s">
        <v>104</v>
      </c>
      <c r="B23" s="2" t="s">
        <v>105</v>
      </c>
      <c r="C23" s="2" t="s">
        <v>106</v>
      </c>
      <c r="D23" s="2" t="s">
        <v>13</v>
      </c>
      <c r="E23" s="2" t="s">
        <v>58</v>
      </c>
      <c r="F23" s="2" t="s">
        <v>107</v>
      </c>
      <c r="G23" s="2">
        <v>8</v>
      </c>
      <c r="H23" s="2">
        <v>8</v>
      </c>
      <c r="I23" s="2">
        <v>2</v>
      </c>
      <c r="J23" s="2">
        <v>3</v>
      </c>
      <c r="K23" s="2">
        <v>0</v>
      </c>
      <c r="L23" s="2">
        <v>0</v>
      </c>
      <c r="M23" s="2">
        <f t="shared" si="0"/>
        <v>21</v>
      </c>
      <c r="N23" s="17"/>
      <c r="O23" s="2" t="s">
        <v>121</v>
      </c>
      <c r="P23" s="2" t="s">
        <v>137</v>
      </c>
      <c r="Q23" s="2" t="s">
        <v>138</v>
      </c>
      <c r="R23" s="2">
        <v>10</v>
      </c>
      <c r="S23" s="2">
        <v>2</v>
      </c>
      <c r="T23" s="2">
        <v>4</v>
      </c>
      <c r="U23" s="2">
        <v>4</v>
      </c>
      <c r="V23" s="2">
        <v>3</v>
      </c>
      <c r="W23" s="2">
        <f t="shared" si="3"/>
        <v>23</v>
      </c>
      <c r="X23" s="17"/>
      <c r="Y23" s="14" t="s">
        <v>116</v>
      </c>
      <c r="Z23" s="15" t="s">
        <v>147</v>
      </c>
      <c r="AA23" s="15" t="s">
        <v>141</v>
      </c>
      <c r="AB23" s="2">
        <v>2</v>
      </c>
      <c r="AC23" s="2">
        <v>2</v>
      </c>
      <c r="AD23" s="2">
        <v>4</v>
      </c>
      <c r="AE23" s="2">
        <v>1</v>
      </c>
      <c r="AF23" s="2">
        <v>1.5</v>
      </c>
      <c r="AG23" s="2">
        <v>1</v>
      </c>
      <c r="AH23" s="2">
        <v>2</v>
      </c>
      <c r="AI23" s="2">
        <v>2</v>
      </c>
      <c r="AJ23" s="2">
        <v>1</v>
      </c>
      <c r="AK23" s="2">
        <v>3</v>
      </c>
      <c r="AL23" s="2">
        <v>3</v>
      </c>
      <c r="AM23" s="2">
        <v>2</v>
      </c>
      <c r="AN23" s="2"/>
      <c r="AO23" s="2">
        <f t="shared" si="1"/>
        <v>24.5</v>
      </c>
      <c r="AP23" s="13"/>
      <c r="AQ23" s="12">
        <f t="shared" si="2"/>
        <v>22.833333333333332</v>
      </c>
      <c r="AR23" s="13"/>
    </row>
    <row r="24" spans="1:44" ht="15" thickBot="1" x14ac:dyDescent="0.4">
      <c r="A24" s="2" t="s">
        <v>108</v>
      </c>
      <c r="B24" s="2" t="s">
        <v>109</v>
      </c>
      <c r="C24" s="2" t="s">
        <v>110</v>
      </c>
      <c r="D24" s="2" t="s">
        <v>63</v>
      </c>
      <c r="E24" s="2" t="s">
        <v>20</v>
      </c>
      <c r="F24" s="2" t="s">
        <v>79</v>
      </c>
      <c r="G24" s="2">
        <v>8</v>
      </c>
      <c r="H24" s="2">
        <v>8</v>
      </c>
      <c r="I24" s="2">
        <v>3</v>
      </c>
      <c r="J24" s="2">
        <v>3</v>
      </c>
      <c r="K24" s="2">
        <v>3</v>
      </c>
      <c r="L24" s="2">
        <v>0</v>
      </c>
      <c r="M24" s="2">
        <f t="shared" si="0"/>
        <v>25</v>
      </c>
      <c r="N24" s="17"/>
      <c r="O24" s="2" t="s">
        <v>134</v>
      </c>
      <c r="P24" s="2" t="s">
        <v>135</v>
      </c>
      <c r="Q24" s="2" t="s">
        <v>136</v>
      </c>
      <c r="R24" s="2">
        <v>12</v>
      </c>
      <c r="S24" s="2">
        <v>3</v>
      </c>
      <c r="T24" s="2">
        <v>4</v>
      </c>
      <c r="U24" s="2">
        <v>4</v>
      </c>
      <c r="V24" s="2">
        <v>3</v>
      </c>
      <c r="W24" s="2">
        <f t="shared" si="3"/>
        <v>26</v>
      </c>
      <c r="X24" s="17"/>
      <c r="Y24" s="14" t="s">
        <v>139</v>
      </c>
      <c r="Z24" s="15" t="s">
        <v>140</v>
      </c>
      <c r="AA24" s="15" t="s">
        <v>145</v>
      </c>
      <c r="AB24" s="2">
        <v>2</v>
      </c>
      <c r="AC24" s="2">
        <v>2</v>
      </c>
      <c r="AD24" s="2">
        <v>4</v>
      </c>
      <c r="AE24" s="2">
        <v>2</v>
      </c>
      <c r="AF24" s="2">
        <v>2</v>
      </c>
      <c r="AG24" s="2">
        <v>1</v>
      </c>
      <c r="AH24" s="2">
        <v>2</v>
      </c>
      <c r="AI24" s="2">
        <v>2</v>
      </c>
      <c r="AJ24" s="2">
        <v>1</v>
      </c>
      <c r="AK24" s="2">
        <v>2</v>
      </c>
      <c r="AL24" s="2">
        <v>3</v>
      </c>
      <c r="AM24" s="2">
        <v>2</v>
      </c>
      <c r="AN24" s="2"/>
      <c r="AO24" s="2">
        <f t="shared" si="1"/>
        <v>25</v>
      </c>
      <c r="AP24" s="13"/>
      <c r="AQ24" s="12">
        <f t="shared" si="2"/>
        <v>25.333333333333332</v>
      </c>
      <c r="AR24" s="13"/>
    </row>
    <row r="25" spans="1:44" ht="15" thickBot="1" x14ac:dyDescent="0.4">
      <c r="A25" s="2" t="s">
        <v>104</v>
      </c>
      <c r="B25" s="2" t="s">
        <v>111</v>
      </c>
      <c r="C25" s="2" t="s">
        <v>112</v>
      </c>
      <c r="D25" s="2" t="s">
        <v>98</v>
      </c>
      <c r="E25" s="2" t="s">
        <v>20</v>
      </c>
      <c r="F25" s="2" t="s">
        <v>68</v>
      </c>
      <c r="G25" s="2">
        <v>8</v>
      </c>
      <c r="H25" s="2">
        <v>8</v>
      </c>
      <c r="I25" s="2">
        <v>0</v>
      </c>
      <c r="J25" s="2">
        <v>1</v>
      </c>
      <c r="K25" s="2">
        <v>3</v>
      </c>
      <c r="L25" s="2">
        <v>0</v>
      </c>
      <c r="M25" s="2">
        <f t="shared" si="0"/>
        <v>20</v>
      </c>
      <c r="N25" s="17"/>
      <c r="O25" s="2" t="s">
        <v>31</v>
      </c>
      <c r="P25" s="2" t="s">
        <v>54</v>
      </c>
      <c r="Q25" s="2" t="s">
        <v>130</v>
      </c>
      <c r="R25" s="2">
        <v>13</v>
      </c>
      <c r="S25" s="2">
        <v>1</v>
      </c>
      <c r="T25" s="2">
        <v>3</v>
      </c>
      <c r="U25" s="2">
        <v>3</v>
      </c>
      <c r="V25" s="2">
        <v>3</v>
      </c>
      <c r="W25" s="2">
        <f t="shared" si="3"/>
        <v>23</v>
      </c>
      <c r="X25" s="17"/>
      <c r="Y25" s="14" t="s">
        <v>19</v>
      </c>
      <c r="Z25" s="15" t="s">
        <v>195</v>
      </c>
      <c r="AA25" s="15" t="s">
        <v>133</v>
      </c>
      <c r="AB25" s="2">
        <v>2</v>
      </c>
      <c r="AC25" s="2">
        <v>2</v>
      </c>
      <c r="AD25" s="2">
        <v>4</v>
      </c>
      <c r="AE25" s="2">
        <v>2</v>
      </c>
      <c r="AF25" s="2">
        <v>2</v>
      </c>
      <c r="AG25" s="2">
        <v>1</v>
      </c>
      <c r="AH25" s="2">
        <v>2</v>
      </c>
      <c r="AI25" s="2">
        <v>2</v>
      </c>
      <c r="AJ25" s="2">
        <v>2</v>
      </c>
      <c r="AK25" s="2">
        <v>3</v>
      </c>
      <c r="AL25" s="2"/>
      <c r="AM25" s="2">
        <v>2</v>
      </c>
      <c r="AN25" s="2"/>
      <c r="AO25" s="2">
        <f t="shared" si="1"/>
        <v>24</v>
      </c>
      <c r="AP25" s="13"/>
      <c r="AQ25" s="12">
        <f t="shared" si="2"/>
        <v>22.333333333333332</v>
      </c>
      <c r="AR25" s="13"/>
    </row>
    <row r="26" spans="1:44" ht="15" thickBot="1" x14ac:dyDescent="0.4">
      <c r="A26" s="2" t="s">
        <v>113</v>
      </c>
      <c r="B26" s="2" t="s">
        <v>114</v>
      </c>
      <c r="C26" s="2" t="s">
        <v>115</v>
      </c>
      <c r="D26" s="2" t="s">
        <v>116</v>
      </c>
      <c r="E26" s="2" t="s">
        <v>58</v>
      </c>
      <c r="F26" s="2" t="s">
        <v>117</v>
      </c>
      <c r="G26" s="2">
        <v>6</v>
      </c>
      <c r="H26" s="2">
        <v>0</v>
      </c>
      <c r="I26" s="2">
        <v>0</v>
      </c>
      <c r="J26" s="2">
        <v>3</v>
      </c>
      <c r="K26" s="2">
        <v>2</v>
      </c>
      <c r="L26" s="2">
        <v>0</v>
      </c>
      <c r="M26" s="2">
        <f t="shared" si="0"/>
        <v>11</v>
      </c>
      <c r="N26" s="17"/>
      <c r="O26" s="2"/>
      <c r="P26" s="2"/>
      <c r="Q26" s="2"/>
      <c r="R26" s="2"/>
      <c r="S26" s="2"/>
      <c r="T26" s="2"/>
      <c r="U26" s="2"/>
      <c r="V26" s="2"/>
      <c r="W26" s="2"/>
      <c r="X26" s="1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3"/>
      <c r="AQ26" s="12">
        <f t="shared" si="2"/>
        <v>3.6666666666666665</v>
      </c>
      <c r="AR26" s="13"/>
    </row>
    <row r="27" spans="1:44" ht="15" thickBot="1" x14ac:dyDescent="0.4">
      <c r="A27" s="2" t="s">
        <v>118</v>
      </c>
      <c r="B27" s="2" t="s">
        <v>119</v>
      </c>
      <c r="C27" s="2" t="s">
        <v>120</v>
      </c>
      <c r="D27" s="2" t="s">
        <v>121</v>
      </c>
      <c r="E27" s="2" t="s">
        <v>26</v>
      </c>
      <c r="F27" s="2" t="s">
        <v>48</v>
      </c>
      <c r="G27" s="2">
        <v>8</v>
      </c>
      <c r="H27" s="2">
        <v>3</v>
      </c>
      <c r="I27" s="2">
        <v>4</v>
      </c>
      <c r="J27" s="2">
        <v>2</v>
      </c>
      <c r="K27" s="2">
        <v>0</v>
      </c>
      <c r="L27" s="2">
        <v>1</v>
      </c>
      <c r="M27" s="2">
        <f t="shared" si="0"/>
        <v>18</v>
      </c>
      <c r="N27" s="17"/>
      <c r="O27" s="2" t="s">
        <v>131</v>
      </c>
      <c r="P27" s="2" t="s">
        <v>132</v>
      </c>
      <c r="Q27" s="2" t="s">
        <v>133</v>
      </c>
      <c r="R27" s="2">
        <v>12</v>
      </c>
      <c r="S27" s="2">
        <v>4</v>
      </c>
      <c r="T27" s="2">
        <v>4</v>
      </c>
      <c r="U27" s="2">
        <v>3</v>
      </c>
      <c r="V27" s="2">
        <v>4</v>
      </c>
      <c r="W27" s="2">
        <f>SUM(R27:V27)</f>
        <v>27</v>
      </c>
      <c r="X27" s="17"/>
      <c r="Y27" s="14" t="s">
        <v>131</v>
      </c>
      <c r="Z27" s="15" t="s">
        <v>196</v>
      </c>
      <c r="AA27" s="15" t="s">
        <v>182</v>
      </c>
      <c r="AB27" s="2">
        <v>2</v>
      </c>
      <c r="AC27" s="2">
        <v>2</v>
      </c>
      <c r="AD27" s="2">
        <v>2</v>
      </c>
      <c r="AE27" s="2">
        <v>2</v>
      </c>
      <c r="AF27" s="2">
        <v>2</v>
      </c>
      <c r="AG27" s="2">
        <v>1.5</v>
      </c>
      <c r="AH27" s="2">
        <v>2</v>
      </c>
      <c r="AI27" s="2">
        <v>2</v>
      </c>
      <c r="AJ27" s="2">
        <v>3</v>
      </c>
      <c r="AK27" s="2">
        <v>2</v>
      </c>
      <c r="AL27" s="2">
        <v>2</v>
      </c>
      <c r="AM27" s="2">
        <v>2</v>
      </c>
      <c r="AN27" s="2"/>
      <c r="AO27" s="2">
        <f t="shared" si="1"/>
        <v>24.5</v>
      </c>
      <c r="AP27" s="13"/>
      <c r="AQ27" s="12">
        <f t="shared" si="2"/>
        <v>23.166666666666668</v>
      </c>
      <c r="AR27" s="13"/>
    </row>
    <row r="28" spans="1:44" ht="15" thickBot="1" x14ac:dyDescent="0.4">
      <c r="A28" s="2" t="s">
        <v>122</v>
      </c>
      <c r="B28" s="2"/>
      <c r="C28" s="2"/>
      <c r="D28" s="2" t="s">
        <v>13</v>
      </c>
      <c r="E28" s="2" t="s">
        <v>14</v>
      </c>
      <c r="F28" s="2" t="s">
        <v>15</v>
      </c>
      <c r="G28" s="2">
        <v>4</v>
      </c>
      <c r="H28" s="2">
        <v>0</v>
      </c>
      <c r="I28" s="2">
        <v>4</v>
      </c>
      <c r="J28" s="2">
        <v>0</v>
      </c>
      <c r="K28" s="2">
        <v>0</v>
      </c>
      <c r="L28" s="2">
        <v>0</v>
      </c>
      <c r="M28" s="2">
        <f t="shared" si="0"/>
        <v>8</v>
      </c>
      <c r="N28" s="17"/>
      <c r="O28" s="2" t="s">
        <v>158</v>
      </c>
      <c r="P28" s="2" t="s">
        <v>159</v>
      </c>
      <c r="Q28" s="2" t="s">
        <v>160</v>
      </c>
      <c r="R28" s="2">
        <v>10</v>
      </c>
      <c r="S28" s="2">
        <v>3</v>
      </c>
      <c r="T28" s="2">
        <v>3</v>
      </c>
      <c r="U28" s="2">
        <v>3</v>
      </c>
      <c r="V28" s="2">
        <v>4</v>
      </c>
      <c r="W28" s="2">
        <f>SUM(R28:V28)</f>
        <v>23</v>
      </c>
      <c r="X28" s="17"/>
      <c r="Y28" s="14" t="s">
        <v>197</v>
      </c>
      <c r="Z28" s="15" t="s">
        <v>159</v>
      </c>
      <c r="AA28" s="15" t="s">
        <v>198</v>
      </c>
      <c r="AB28" s="2">
        <v>2</v>
      </c>
      <c r="AC28" s="2">
        <v>2</v>
      </c>
      <c r="AD28" s="2">
        <v>2</v>
      </c>
      <c r="AE28" s="2">
        <v>2</v>
      </c>
      <c r="AF28" s="2">
        <v>2</v>
      </c>
      <c r="AG28" s="2"/>
      <c r="AH28" s="2">
        <v>2</v>
      </c>
      <c r="AI28" s="2">
        <v>2</v>
      </c>
      <c r="AJ28" s="2">
        <v>1</v>
      </c>
      <c r="AK28" s="2">
        <v>2</v>
      </c>
      <c r="AL28" s="2"/>
      <c r="AM28" s="2">
        <v>2</v>
      </c>
      <c r="AN28" s="2"/>
      <c r="AO28" s="2">
        <f t="shared" si="1"/>
        <v>19</v>
      </c>
      <c r="AP28" s="13"/>
      <c r="AQ28" s="12">
        <f t="shared" si="2"/>
        <v>16.666666666666668</v>
      </c>
      <c r="AR28" s="13"/>
    </row>
    <row r="29" spans="1:44" x14ac:dyDescent="0.35">
      <c r="F29" s="3" t="s">
        <v>9</v>
      </c>
      <c r="G29" s="4">
        <f>SUM(G3:G28)/(8*COUNTA(G3:G28))</f>
        <v>0.83173076923076927</v>
      </c>
      <c r="H29" s="4">
        <f>SUM(H3:H28)/(8*COUNTA(H3:H28))</f>
        <v>0.52403846153846156</v>
      </c>
      <c r="I29" s="4">
        <f>SUM(I3:I28)/(8*COUNTA(I3:I28))</f>
        <v>0.36538461538461536</v>
      </c>
      <c r="J29" s="4">
        <f>SUM(J3:J28)/(3*COUNTA(J3:J28))</f>
        <v>0.75641025641025639</v>
      </c>
      <c r="K29" s="4">
        <f>SUM(K3:K28)/(3*COUNTA(K3:K28))</f>
        <v>0.66666666666666663</v>
      </c>
      <c r="L29" s="4">
        <f>SUM(L3:L28)/(1*COUNTA(L3:L28))</f>
        <v>0.30769230769230771</v>
      </c>
      <c r="M29" s="4">
        <f>SUM(M3:M28)/(30*COUNTA(M3:M28))</f>
        <v>0.61153846153846159</v>
      </c>
      <c r="N29" s="17"/>
      <c r="Q29" s="3" t="s">
        <v>9</v>
      </c>
      <c r="R29" s="4">
        <f>SUM(R3:R28)/(15*COUNTA(R3:R28))</f>
        <v>0.75</v>
      </c>
      <c r="S29" s="4">
        <f>SUM(S3:S28)/(4*COUNTA(S3:S28))</f>
        <v>0.7</v>
      </c>
      <c r="T29" s="4">
        <f t="shared" ref="T29:V29" si="4">SUM(T3:T28)/(4*COUNTA(T3:T28))</f>
        <v>0.8125</v>
      </c>
      <c r="U29" s="4">
        <f t="shared" si="4"/>
        <v>0.9</v>
      </c>
      <c r="V29" s="4">
        <f t="shared" si="4"/>
        <v>0.88888888888888884</v>
      </c>
      <c r="W29" s="4">
        <f>SUM(W3:W28)/(30*COUNTA(W3:W28))</f>
        <v>0.80333333333333334</v>
      </c>
      <c r="X29" s="17"/>
      <c r="AA29" s="3" t="s">
        <v>9</v>
      </c>
      <c r="AB29" s="4">
        <f>SUM(AB3:AB28)/(2*COUNTA(AB3:AB28))</f>
        <v>0.91249999999999998</v>
      </c>
      <c r="AC29" s="4">
        <f>SUM(AC3:AC28)/(2*COUNTA(AC3:AC28))</f>
        <v>0.98750000000000004</v>
      </c>
      <c r="AD29" s="4">
        <f>SUM(AD3:AD28)/(4*COUNTA(AD3:AD28))</f>
        <v>0.90789473684210531</v>
      </c>
      <c r="AE29" s="4">
        <f>SUM(AE3:AE28)/(2*COUNTA(AE3:AE28))</f>
        <v>0.91249999999999998</v>
      </c>
      <c r="AF29" s="4">
        <f>SUM(AF3:AF28)/(2*COUNTA(AF3:AF28))</f>
        <v>0.98750000000000004</v>
      </c>
      <c r="AG29" s="4">
        <f>SUM(AG3:AG28)/(2*COUNTA(AG3:AG28))</f>
        <v>0.65789473684210531</v>
      </c>
      <c r="AH29" s="4">
        <f>SUM(AH3:AH28)/(2*COUNTA(AH3:AH28))</f>
        <v>0.97499999999999998</v>
      </c>
      <c r="AI29" s="4">
        <f>SUM(AI3:AI28)/(2*COUNTA(AI3:AI28))</f>
        <v>0.96250000000000002</v>
      </c>
      <c r="AJ29" s="4">
        <f>SUM(AJ3:AJ28)/(3*COUNTA(AJ3:AJ28))</f>
        <v>0.59803921568627449</v>
      </c>
      <c r="AK29" s="4">
        <f>SUM(AK3:AK28)/(4*COUNTA(AK3:AK28))</f>
        <v>0.53749999999999998</v>
      </c>
      <c r="AL29" s="4">
        <f>SUM(AL3:AL28)/(3*COUNTA(AL3:AL28))</f>
        <v>0.70238095238095233</v>
      </c>
      <c r="AM29" s="4">
        <f>SUM(AM3:AM28)/(2*COUNTA(AM3:AM28))</f>
        <v>0.97368421052631582</v>
      </c>
      <c r="AN29" s="4">
        <f>SUM(AN3:AN28)/(1*COUNTA(AN3:AN28))</f>
        <v>0.5</v>
      </c>
      <c r="AO29" s="4">
        <f>SUM(AO3:AO28)/(30*COUNTA(AO3:AO28))</f>
        <v>0.78</v>
      </c>
    </row>
    <row r="30" spans="1:44" x14ac:dyDescent="0.35">
      <c r="F30" s="3" t="s">
        <v>8</v>
      </c>
      <c r="G30" s="5">
        <f t="shared" ref="G30:M30" si="5">SUM(G3:G28)/COUNTA(G3:G28)</f>
        <v>6.6538461538461542</v>
      </c>
      <c r="H30" s="5">
        <f t="shared" si="5"/>
        <v>4.1923076923076925</v>
      </c>
      <c r="I30" s="5">
        <f t="shared" si="5"/>
        <v>2.9230769230769229</v>
      </c>
      <c r="J30" s="5">
        <f t="shared" si="5"/>
        <v>2.2692307692307692</v>
      </c>
      <c r="K30" s="5">
        <f t="shared" si="5"/>
        <v>2</v>
      </c>
      <c r="L30" s="5">
        <f t="shared" si="5"/>
        <v>0.30769230769230771</v>
      </c>
      <c r="M30" s="5">
        <f t="shared" si="5"/>
        <v>18.346153846153847</v>
      </c>
      <c r="N30" s="17"/>
      <c r="Q30" s="3" t="s">
        <v>8</v>
      </c>
      <c r="R30" s="5">
        <f>SUM(R3:R28)/COUNTA(R3:R28)</f>
        <v>11.25</v>
      </c>
      <c r="S30" s="5">
        <f t="shared" ref="S30" si="6">SUM(S3:S28)/COUNTA(S3:S28)</f>
        <v>2.8</v>
      </c>
      <c r="T30" s="5">
        <f t="shared" ref="T30:V30" si="7">SUM(T3:T28)/COUNTA(T3:T28)</f>
        <v>3.25</v>
      </c>
      <c r="U30" s="5">
        <f t="shared" si="7"/>
        <v>3.6</v>
      </c>
      <c r="V30" s="5">
        <f t="shared" si="7"/>
        <v>3.5555555555555554</v>
      </c>
      <c r="W30" s="5">
        <f>SUM(W3:W28)/COUNTA(W3:W28)</f>
        <v>24.1</v>
      </c>
      <c r="X30" s="17"/>
      <c r="AA30" s="3" t="s">
        <v>8</v>
      </c>
      <c r="AB30" s="5">
        <f>SUM(AB3:AB28)/COUNTA(AB3:AB28)</f>
        <v>1.825</v>
      </c>
      <c r="AC30" s="5">
        <f t="shared" ref="AC30:AN30" si="8">SUM(AC3:AC28)/COUNTA(AC3:AC28)</f>
        <v>1.9750000000000001</v>
      </c>
      <c r="AD30" s="5">
        <f t="shared" si="8"/>
        <v>3.6315789473684212</v>
      </c>
      <c r="AE30" s="5">
        <f t="shared" si="8"/>
        <v>1.825</v>
      </c>
      <c r="AF30" s="5">
        <f t="shared" si="8"/>
        <v>1.9750000000000001</v>
      </c>
      <c r="AG30" s="5">
        <f t="shared" si="8"/>
        <v>1.3157894736842106</v>
      </c>
      <c r="AH30" s="5">
        <f t="shared" si="8"/>
        <v>1.95</v>
      </c>
      <c r="AI30" s="5">
        <f t="shared" si="8"/>
        <v>1.925</v>
      </c>
      <c r="AJ30" s="5">
        <f t="shared" si="8"/>
        <v>1.7941176470588236</v>
      </c>
      <c r="AK30" s="5">
        <f t="shared" si="8"/>
        <v>2.15</v>
      </c>
      <c r="AL30" s="5">
        <f t="shared" si="8"/>
        <v>2.1071428571428572</v>
      </c>
      <c r="AM30" s="5">
        <f t="shared" si="8"/>
        <v>1.9473684210526316</v>
      </c>
      <c r="AN30" s="5">
        <f t="shared" si="8"/>
        <v>0.5</v>
      </c>
      <c r="AO30" s="5">
        <f>SUM(AO3:AO28)/COUNTA(AO3:AO28)</f>
        <v>23.4</v>
      </c>
    </row>
    <row r="31" spans="1:44" x14ac:dyDescent="0.35">
      <c r="F31" s="6" t="s">
        <v>7</v>
      </c>
      <c r="G31" s="7">
        <f t="shared" ref="G31:M31" si="9">_xlfn.VAR.P(G3:G28)^0.5</f>
        <v>1.9795552665319647</v>
      </c>
      <c r="H31" s="7">
        <f t="shared" si="9"/>
        <v>3.3857078656433561</v>
      </c>
      <c r="I31" s="7">
        <f t="shared" si="9"/>
        <v>2.5407914715251914</v>
      </c>
      <c r="J31" s="7">
        <f t="shared" si="9"/>
        <v>0.90118265491230631</v>
      </c>
      <c r="K31" s="7">
        <f t="shared" si="9"/>
        <v>1.3587324409735149</v>
      </c>
      <c r="L31" s="7">
        <f t="shared" si="9"/>
        <v>0.46153846153846156</v>
      </c>
      <c r="M31" s="7">
        <f t="shared" si="9"/>
        <v>6.3059331505660827</v>
      </c>
      <c r="N31" s="18"/>
      <c r="Q31" s="6" t="s">
        <v>7</v>
      </c>
      <c r="R31" s="7">
        <f>_xlfn.VAR.P(R3:R28)^0.5</f>
        <v>3.2996211903792836</v>
      </c>
      <c r="S31" s="7">
        <f t="shared" ref="S31" si="10">_xlfn.VAR.P(S3:S28)^0.5</f>
        <v>0.9797958971132712</v>
      </c>
      <c r="T31" s="7">
        <f t="shared" ref="T31:V31" si="11">_xlfn.VAR.P(T3:T28)^0.5</f>
        <v>0.62249497989943658</v>
      </c>
      <c r="U31" s="7">
        <f t="shared" si="11"/>
        <v>0.5830951894845301</v>
      </c>
      <c r="V31" s="7">
        <f t="shared" si="11"/>
        <v>0.59835164523716711</v>
      </c>
      <c r="W31" s="7">
        <f>_xlfn.VAR.P(W3:W28)^0.5</f>
        <v>4.1097445176069032</v>
      </c>
      <c r="X31" s="18"/>
      <c r="AA31" s="6" t="s">
        <v>7</v>
      </c>
      <c r="AB31" s="7">
        <f>_xlfn.VAR.P(AB3:AB28)^0.5</f>
        <v>0.36314597615834876</v>
      </c>
      <c r="AC31" s="7">
        <f t="shared" ref="AC31:AN31" si="12">_xlfn.VAR.P(AC3:AC28)^0.5</f>
        <v>0.10897247358851682</v>
      </c>
      <c r="AD31" s="7">
        <f t="shared" si="12"/>
        <v>0.72260685356557797</v>
      </c>
      <c r="AE31" s="7">
        <f t="shared" si="12"/>
        <v>0.36314597615834876</v>
      </c>
      <c r="AF31" s="7">
        <f t="shared" si="12"/>
        <v>0.10897247358851683</v>
      </c>
      <c r="AG31" s="7">
        <f t="shared" si="12"/>
        <v>0.29066739518913842</v>
      </c>
      <c r="AH31" s="7">
        <f t="shared" si="12"/>
        <v>0.21794494717703367</v>
      </c>
      <c r="AI31" s="7">
        <f t="shared" si="12"/>
        <v>0.23848480035423641</v>
      </c>
      <c r="AJ31" s="7">
        <f t="shared" si="12"/>
        <v>0.74870129772693272</v>
      </c>
      <c r="AK31" s="7">
        <f t="shared" si="12"/>
        <v>0.47696960070847283</v>
      </c>
      <c r="AL31" s="7">
        <f t="shared" si="12"/>
        <v>0.71160210161325987</v>
      </c>
      <c r="AM31" s="7">
        <f t="shared" si="12"/>
        <v>0.22329687826943606</v>
      </c>
      <c r="AN31" s="7">
        <f t="shared" si="12"/>
        <v>0</v>
      </c>
      <c r="AO31" s="7">
        <f>_xlfn.VAR.P(AO3:AO28)^0.5</f>
        <v>2.9008619408720571</v>
      </c>
    </row>
  </sheetData>
  <sortState xmlns:xlrd2="http://schemas.microsoft.com/office/spreadsheetml/2017/richdata2" ref="A3:N32">
    <sortCondition ref="B3:B32"/>
  </sortState>
  <mergeCells count="4">
    <mergeCell ref="O1:W1"/>
    <mergeCell ref="N1:N31"/>
    <mergeCell ref="X1:X31"/>
    <mergeCell ref="Y1:AO1"/>
  </mergeCells>
  <phoneticPr fontId="4" type="noConversion"/>
  <conditionalFormatting sqref="AQ3:AQ28">
    <cfRule type="cellIs" dxfId="1" priority="1" operator="lessThan">
      <formula>18</formula>
    </cfRule>
    <cfRule type="cellIs" dxfId="0" priority="2" operator="greaterThan">
      <formula>18</formula>
    </cfRule>
  </conditionalFormatting>
  <pageMargins left="0.25" right="0.25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DDDBD-196B-46CC-B575-47A7D1982020}">
  <dimension ref="A1"/>
  <sheetViews>
    <sheetView workbookViewId="0">
      <selection sqref="A1:A1048576"/>
    </sheetView>
  </sheetViews>
  <sheetFormatPr defaultRowHeight="14.5" x14ac:dyDescent="0.35"/>
  <cols>
    <col min="1" max="1" width="45.6328125" bestFit="1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g o G u i d   x m l n s : x s d = " h t t p : / / w w w . w 3 . o r g / 2 0 0 1 / X M L S c h e m a "   x m l n s : x s i = " h t t p : / / w w w . w 3 . o r g / 2 0 0 1 / X M L S c h e m a - i n s t a n c e "   x m l n s = " h t t p : / / w w w . b o o z a l l e n . c o m / a r g o / g u i d " > a 4 3 9 7 d 2 3 - d a 2 9 - 4 2 0 7 - a 8 8 0 - 0 6 3 1 a b f 4 6 1 9 3 < / A r g o G u i d > 
</file>

<file path=customXml/itemProps1.xml><?xml version="1.0" encoding="utf-8"?>
<ds:datastoreItem xmlns:ds="http://schemas.openxmlformats.org/officeDocument/2006/customXml" ds:itemID="{4A89EEDD-15A1-4029-A904-1CE9860F2BFE}">
  <ds:schemaRefs>
    <ds:schemaRef ds:uri="http://www.w3.org/2001/XMLSchema"/>
    <ds:schemaRef ds:uri="http://www.boozallen.com/argo/gui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Stuardi</dc:creator>
  <cp:lastModifiedBy>Alfonso Stuardi</cp:lastModifiedBy>
  <cp:lastPrinted>2022-05-25T12:46:10Z</cp:lastPrinted>
  <dcterms:created xsi:type="dcterms:W3CDTF">2022-04-29T14:35:49Z</dcterms:created>
  <dcterms:modified xsi:type="dcterms:W3CDTF">2022-06-07T13:00:19Z</dcterms:modified>
</cp:coreProperties>
</file>